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185"/>
  </bookViews>
  <sheets>
    <sheet name="Sheet1 (2)" sheetId="2" r:id="rId1"/>
  </sheets>
  <definedNames>
    <definedName name="_xlnm._FilterDatabase" localSheetId="0" hidden="1">'Sheet1 (2)'!$A$1:$IV$135</definedName>
    <definedName name="_xlnm.Print_Area" localSheetId="0">'Sheet1 (2)'!$A$1:$L$128</definedName>
    <definedName name="_xlnm.Print_Titles" localSheetId="0">'Sheet1 (2)'!$2:$2</definedName>
  </definedNames>
  <calcPr calcId="144525" concurrentCalc="0"/>
</workbook>
</file>

<file path=xl/sharedStrings.xml><?xml version="1.0" encoding="utf-8"?>
<sst xmlns="http://schemas.openxmlformats.org/spreadsheetml/2006/main" count="218">
  <si>
    <t>2018年下半年电业扶贫股份红利到镇分配表</t>
  </si>
  <si>
    <t>镇别</t>
  </si>
  <si>
    <t>帮扶单位</t>
  </si>
  <si>
    <t>贫困村</t>
  </si>
  <si>
    <t>双到前 股金             （万元）</t>
  </si>
  <si>
    <t>双到前半年红利(万元)</t>
  </si>
  <si>
    <t>上一轮双到股金（万元）</t>
  </si>
  <si>
    <t>上一轮双到红利（万元）</t>
  </si>
  <si>
    <t>新一轮双到股金（万元）</t>
  </si>
  <si>
    <t>新一轮双到红利（万元）</t>
  </si>
  <si>
    <t>小计股份(万元）</t>
  </si>
  <si>
    <t>小计红利（万元）</t>
  </si>
  <si>
    <t>备注</t>
  </si>
  <si>
    <t>珠玑</t>
  </si>
  <si>
    <t>镇小计</t>
  </si>
  <si>
    <t>省工商行政管理局</t>
  </si>
  <si>
    <t>梅岭</t>
  </si>
  <si>
    <t>韶关市公路局、农信社</t>
  </si>
  <si>
    <t>上嵩</t>
  </si>
  <si>
    <t>上一轮</t>
  </si>
  <si>
    <t>省法制局</t>
  </si>
  <si>
    <t>石塘</t>
  </si>
  <si>
    <t>韶关市政府办、韶关市广播电视大学</t>
  </si>
  <si>
    <t>下坋</t>
  </si>
  <si>
    <t>韶关市体育局、韶关市对台办</t>
  </si>
  <si>
    <t>梅关</t>
  </si>
  <si>
    <t>韶关市工商局</t>
  </si>
  <si>
    <t>南山</t>
  </si>
  <si>
    <t>南雄市林业局、人民医院</t>
  </si>
  <si>
    <t>罗田</t>
  </si>
  <si>
    <t>雄州</t>
  </si>
  <si>
    <t>韶关市交通局</t>
  </si>
  <si>
    <t>观新</t>
  </si>
  <si>
    <t>韶关计生人防</t>
  </si>
  <si>
    <t>上坪</t>
  </si>
  <si>
    <t>全安</t>
  </si>
  <si>
    <t>东莞谢岗</t>
  </si>
  <si>
    <t>陂头</t>
  </si>
  <si>
    <t>韶关市物价局、中国人民银行韶关市分行</t>
  </si>
  <si>
    <t>荔迳</t>
  </si>
  <si>
    <t>韶国土局、民宗局</t>
  </si>
  <si>
    <t>苍石</t>
  </si>
  <si>
    <t>住建局</t>
  </si>
  <si>
    <t>章禾洞</t>
  </si>
  <si>
    <t>韶关市教育局、高级技工学校</t>
  </si>
  <si>
    <t>兰溪</t>
  </si>
  <si>
    <t>南雄市发展和改革局(南雄市粮食管理储备局)、东莞大岭山（南雄）产业转移工业园管理处</t>
  </si>
  <si>
    <t>王亭石</t>
  </si>
  <si>
    <t>油山</t>
  </si>
  <si>
    <t>东莞市常平镇政府</t>
  </si>
  <si>
    <t>平林</t>
  </si>
  <si>
    <t>韶关交通局、韶关学院医学院</t>
  </si>
  <si>
    <t>爱敬</t>
  </si>
  <si>
    <t>人民医院</t>
  </si>
  <si>
    <t>平田坳</t>
  </si>
  <si>
    <t>东莞常平</t>
  </si>
  <si>
    <t>莲山</t>
  </si>
  <si>
    <t>上浆</t>
  </si>
  <si>
    <t>浆田</t>
  </si>
  <si>
    <t>民政局</t>
  </si>
  <si>
    <t>大兰</t>
  </si>
  <si>
    <t>韶关文广新、电视台</t>
  </si>
  <si>
    <t>延村</t>
  </si>
  <si>
    <t>韶关航道、建筑设计</t>
  </si>
  <si>
    <t>黄地</t>
  </si>
  <si>
    <t>南雄市法院、公安局</t>
  </si>
  <si>
    <t>锦陂</t>
  </si>
  <si>
    <t>上朔</t>
  </si>
  <si>
    <t>孔村</t>
  </si>
  <si>
    <t>大塘</t>
  </si>
  <si>
    <t>夹河口</t>
  </si>
  <si>
    <t>南雄市民政局、南雄市人民检察院</t>
  </si>
  <si>
    <t>古城</t>
  </si>
  <si>
    <t>乌迳</t>
  </si>
  <si>
    <t>韶关卫生局、药监局</t>
  </si>
  <si>
    <t>兰丘</t>
  </si>
  <si>
    <t>东莞市常平镇</t>
  </si>
  <si>
    <t>水松</t>
  </si>
  <si>
    <t>孔江</t>
  </si>
  <si>
    <t>韶关钢铁集团有限公司</t>
  </si>
  <si>
    <t>白龙</t>
  </si>
  <si>
    <t>韶关市公路局</t>
  </si>
  <si>
    <t>白胜</t>
  </si>
  <si>
    <t>南雄市交通运输局、南雄市公路局</t>
  </si>
  <si>
    <t>庙前</t>
  </si>
  <si>
    <t>邓坊</t>
  </si>
  <si>
    <t>韶报社体育</t>
  </si>
  <si>
    <t>茶头背</t>
  </si>
  <si>
    <t>水务局</t>
  </si>
  <si>
    <t>兰田</t>
  </si>
  <si>
    <t>韶关市城市规划局、韶能集团</t>
  </si>
  <si>
    <t>里元</t>
  </si>
  <si>
    <t>广东中烟工业有限责任公司</t>
  </si>
  <si>
    <t>马战</t>
  </si>
  <si>
    <t>百顺</t>
  </si>
  <si>
    <t>市卫生防疫站</t>
  </si>
  <si>
    <t>朱安</t>
  </si>
  <si>
    <t>人力资源局</t>
  </si>
  <si>
    <t>湖地</t>
  </si>
  <si>
    <t>东莞市沙田镇政府</t>
  </si>
  <si>
    <t>溪头</t>
  </si>
  <si>
    <t>杨梅</t>
  </si>
  <si>
    <t>邓洞</t>
  </si>
  <si>
    <t>南亩</t>
  </si>
  <si>
    <t>韶侨联、卷烟厂</t>
  </si>
  <si>
    <t>岭下</t>
  </si>
  <si>
    <t>南雄市林业局</t>
  </si>
  <si>
    <t>长洞</t>
  </si>
  <si>
    <t>省气象局</t>
  </si>
  <si>
    <t>中岭</t>
  </si>
  <si>
    <t>广东工业大学</t>
  </si>
  <si>
    <t>官田</t>
  </si>
  <si>
    <t>省体育运动技术学院</t>
  </si>
  <si>
    <t>水塘</t>
  </si>
  <si>
    <t>东莞市南城街道办事处</t>
  </si>
  <si>
    <t>水尾</t>
  </si>
  <si>
    <t>芙蓉</t>
  </si>
  <si>
    <t>中寺</t>
  </si>
  <si>
    <t>鱼鲜</t>
  </si>
  <si>
    <t>坪田</t>
  </si>
  <si>
    <t>韶关学院</t>
  </si>
  <si>
    <t>新墟</t>
  </si>
  <si>
    <t>市财政局</t>
  </si>
  <si>
    <t>中坪</t>
  </si>
  <si>
    <t>韶关外经局、物价局</t>
  </si>
  <si>
    <t>东莞莞城街道</t>
  </si>
  <si>
    <t>坪湖</t>
  </si>
  <si>
    <t>迳洞</t>
  </si>
  <si>
    <t>南雄市气象局、交通局</t>
  </si>
  <si>
    <t>老宅</t>
  </si>
  <si>
    <t>南雄市机关事务中心</t>
  </si>
  <si>
    <t>龙头</t>
  </si>
  <si>
    <t>广州机械科学研究院有限公司</t>
  </si>
  <si>
    <t>小塘</t>
  </si>
  <si>
    <t>中铁二十五局集团公司</t>
  </si>
  <si>
    <t>龙口</t>
  </si>
  <si>
    <t>背迳</t>
  </si>
  <si>
    <t>南雄市经济和信息化局、南雄市供电局</t>
  </si>
  <si>
    <t>横岭</t>
  </si>
  <si>
    <t>界址</t>
  </si>
  <si>
    <t>建设银行韶关分行</t>
  </si>
  <si>
    <t>马芫</t>
  </si>
  <si>
    <t>东莞市南城街道</t>
  </si>
  <si>
    <t>百罗</t>
  </si>
  <si>
    <t>下屋</t>
  </si>
  <si>
    <t>大坑</t>
  </si>
  <si>
    <t>东莞市莞城街道办事处</t>
  </si>
  <si>
    <t>大坊　</t>
  </si>
  <si>
    <t>崇化　</t>
  </si>
  <si>
    <t>赵屋</t>
  </si>
  <si>
    <t>主田</t>
  </si>
  <si>
    <t>南雄市广播电视台、南雄市文广新局</t>
  </si>
  <si>
    <t>西坪</t>
  </si>
  <si>
    <t>高峰</t>
  </si>
  <si>
    <t>省贸促会</t>
  </si>
  <si>
    <t>窑合</t>
  </si>
  <si>
    <t>南雄市财政局、南雄市金叶发展总公司</t>
  </si>
  <si>
    <t>塘山</t>
  </si>
  <si>
    <t>南雄市住房和城乡规划建设局、南雄市国税局</t>
  </si>
  <si>
    <t>西洞</t>
  </si>
  <si>
    <t>古市</t>
  </si>
  <si>
    <t>韶关市烟草专卖局</t>
  </si>
  <si>
    <t>三角岭</t>
  </si>
  <si>
    <t>韶关市卷烟厂</t>
  </si>
  <si>
    <t>小坑</t>
  </si>
  <si>
    <t>南雄市纪委、南雄市中医院</t>
  </si>
  <si>
    <t>柴岭</t>
  </si>
  <si>
    <t>黄坑</t>
  </si>
  <si>
    <t>溪塘</t>
  </si>
  <si>
    <t>南雄市烟草公司、南雄市烟办</t>
  </si>
  <si>
    <t>园岭</t>
  </si>
  <si>
    <t>省发展研究中心</t>
  </si>
  <si>
    <t>耶溪</t>
  </si>
  <si>
    <t>塘源</t>
  </si>
  <si>
    <t>韶铸集团公司</t>
  </si>
  <si>
    <t>中心</t>
  </si>
  <si>
    <t>南雄市农业局、南雄市畜牧兽医水产局</t>
  </si>
  <si>
    <t>上象</t>
  </si>
  <si>
    <t>湖口</t>
  </si>
  <si>
    <t>韶烟草专卖局、党校</t>
  </si>
  <si>
    <t>积塔</t>
  </si>
  <si>
    <t>三水　</t>
  </si>
  <si>
    <t>韶关市外经贸局、韶关市委老干局</t>
  </si>
  <si>
    <t>新迳　</t>
  </si>
  <si>
    <t>南雄市卫生局、南雄市人口与计划生育局</t>
  </si>
  <si>
    <t>矿石　</t>
  </si>
  <si>
    <t>南雄市国土资源局、南雄市对外贸易经济合作局</t>
  </si>
  <si>
    <t>新湖　</t>
  </si>
  <si>
    <t>水口</t>
  </si>
  <si>
    <t>省妇联</t>
  </si>
  <si>
    <t>下楼</t>
  </si>
  <si>
    <t>中国建设银行广东省分行</t>
  </si>
  <si>
    <t>河村</t>
  </si>
  <si>
    <t>韶关市住房和城乡建设局、韶关市建筑设计院</t>
  </si>
  <si>
    <t>大坪</t>
  </si>
  <si>
    <t>南雄市教育局、南雄市科学技术局</t>
  </si>
  <si>
    <t>云西</t>
  </si>
  <si>
    <t>南雄市环保局、南雄市地税局</t>
  </si>
  <si>
    <t>石庄</t>
  </si>
  <si>
    <t>南雄市水务局、南雄市水保办</t>
  </si>
  <si>
    <t>大部</t>
  </si>
  <si>
    <t>河坪小学奖学助学会</t>
  </si>
  <si>
    <t>帽子峰</t>
  </si>
  <si>
    <t>南雄市宣传部、教育局</t>
  </si>
  <si>
    <t>梨树</t>
  </si>
  <si>
    <t>韶关市供销社、韶关市外事侨务局</t>
  </si>
  <si>
    <t>上龙</t>
  </si>
  <si>
    <t>南雄市人力资源和社会保障局、韶关市社会保险南雄办事处</t>
  </si>
  <si>
    <t>坪山</t>
  </si>
  <si>
    <t>澜河</t>
  </si>
  <si>
    <t>上矽</t>
  </si>
  <si>
    <t>东莞市谢岗镇政府</t>
  </si>
  <si>
    <t>上澜</t>
  </si>
  <si>
    <t>洞底</t>
  </si>
  <si>
    <t>江头</t>
  </si>
  <si>
    <t>南雄地税、卫生局</t>
  </si>
  <si>
    <t>鱼仙</t>
  </si>
  <si>
    <t>合计</t>
  </si>
</sst>
</file>

<file path=xl/styles.xml><?xml version="1.0" encoding="utf-8"?>
<styleSheet xmlns="http://schemas.openxmlformats.org/spreadsheetml/2006/main">
  <numFmts count="5">
    <numFmt numFmtId="176" formatCode="0.0000_);[Red]\(0.00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2"/>
      <color indexed="10"/>
      <name val="宋体"/>
      <charset val="134"/>
    </font>
    <font>
      <sz val="12"/>
      <name val="仿宋_GB2312"/>
      <charset val="134"/>
    </font>
    <font>
      <b/>
      <sz val="20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19" borderId="10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4" fillId="30" borderId="13" applyNumberFormat="0" applyAlignment="0" applyProtection="0">
      <alignment vertical="center"/>
    </xf>
    <xf numFmtId="0" fontId="25" fillId="30" borderId="6" applyNumberFormat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135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B4" sqref="B4"/>
    </sheetView>
  </sheetViews>
  <sheetFormatPr defaultColWidth="9" defaultRowHeight="14.25"/>
  <cols>
    <col min="1" max="1" width="8" customWidth="1"/>
    <col min="2" max="2" width="32.875" style="7" customWidth="1"/>
    <col min="3" max="3" width="7.375" style="7" customWidth="1"/>
    <col min="4" max="4" width="8.75" customWidth="1"/>
    <col min="5" max="5" width="9.125" customWidth="1"/>
    <col min="6" max="6" width="10.75" customWidth="1"/>
    <col min="7" max="9" width="9.125" customWidth="1"/>
    <col min="10" max="10" width="9.875" customWidth="1"/>
    <col min="11" max="11" width="15.5" style="8" customWidth="1"/>
    <col min="12" max="12" width="8.75" customWidth="1"/>
    <col min="15" max="15" width="19.75" customWidth="1"/>
  </cols>
  <sheetData>
    <row r="1" ht="41.25" customHeight="1" spans="1:1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57.75" customHeight="1" spans="1:12">
      <c r="A2" s="10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9" t="s">
        <v>11</v>
      </c>
      <c r="L2" s="10" t="s">
        <v>12</v>
      </c>
    </row>
    <row r="3" s="1" customFormat="1" ht="23.25" customHeight="1" spans="1:12">
      <c r="A3" s="12" t="s">
        <v>13</v>
      </c>
      <c r="B3" s="12" t="s">
        <v>14</v>
      </c>
      <c r="C3" s="12"/>
      <c r="D3" s="12">
        <f t="shared" ref="D3:K3" si="0">SUM(D4:D10)</f>
        <v>8</v>
      </c>
      <c r="E3" s="12">
        <f t="shared" si="0"/>
        <v>0.4</v>
      </c>
      <c r="F3" s="12">
        <f t="shared" si="0"/>
        <v>20</v>
      </c>
      <c r="G3" s="12">
        <f t="shared" si="0"/>
        <v>0.8</v>
      </c>
      <c r="H3" s="12">
        <f t="shared" si="0"/>
        <v>165</v>
      </c>
      <c r="I3" s="12">
        <f t="shared" si="0"/>
        <v>6.6</v>
      </c>
      <c r="J3" s="12">
        <f t="shared" si="0"/>
        <v>193</v>
      </c>
      <c r="K3" s="19">
        <f t="shared" si="0"/>
        <v>7.8</v>
      </c>
      <c r="L3" s="12"/>
    </row>
    <row r="4" s="2" customFormat="1" ht="23.25" customHeight="1" spans="1:12">
      <c r="A4" s="12"/>
      <c r="B4" s="12" t="s">
        <v>15</v>
      </c>
      <c r="C4" s="12" t="s">
        <v>16</v>
      </c>
      <c r="D4" s="12">
        <v>8</v>
      </c>
      <c r="E4" s="12">
        <f>SUM(D4*0.05)</f>
        <v>0.4</v>
      </c>
      <c r="F4" s="12"/>
      <c r="G4" s="12"/>
      <c r="H4" s="12"/>
      <c r="I4" s="12"/>
      <c r="J4" s="12">
        <f>SUM(D4,F4,H4)</f>
        <v>8</v>
      </c>
      <c r="K4" s="19">
        <f t="shared" ref="K4:K10" si="1">SUM(E4,G4,I4,)</f>
        <v>0.4</v>
      </c>
      <c r="L4" s="12"/>
    </row>
    <row r="5" s="2" customFormat="1" ht="23.25" customHeight="1" spans="1:12">
      <c r="A5" s="12"/>
      <c r="B5" s="12" t="s">
        <v>17</v>
      </c>
      <c r="C5" s="12" t="s">
        <v>18</v>
      </c>
      <c r="D5" s="12"/>
      <c r="E5" s="12"/>
      <c r="F5" s="12">
        <v>20</v>
      </c>
      <c r="G5" s="12">
        <f>SUM(F5*0.08/12*6)</f>
        <v>0.8</v>
      </c>
      <c r="H5" s="12">
        <v>30</v>
      </c>
      <c r="I5" s="12">
        <v>1.2</v>
      </c>
      <c r="J5" s="12">
        <f t="shared" ref="J5:K98" si="2">SUM(D5,F5,H5)</f>
        <v>50</v>
      </c>
      <c r="K5" s="19">
        <f t="shared" si="1"/>
        <v>2</v>
      </c>
      <c r="L5" s="12" t="s">
        <v>19</v>
      </c>
    </row>
    <row r="6" s="2" customFormat="1" ht="23.25" customHeight="1" spans="1:12">
      <c r="A6" s="12"/>
      <c r="B6" s="12" t="s">
        <v>20</v>
      </c>
      <c r="C6" s="12" t="s">
        <v>21</v>
      </c>
      <c r="D6" s="12"/>
      <c r="E6" s="12"/>
      <c r="F6" s="12"/>
      <c r="G6" s="12"/>
      <c r="H6" s="12">
        <v>45</v>
      </c>
      <c r="I6" s="15">
        <f>0.04*SUM(H6)</f>
        <v>1.8</v>
      </c>
      <c r="J6" s="12">
        <f t="shared" si="2"/>
        <v>45</v>
      </c>
      <c r="K6" s="19">
        <f t="shared" si="1"/>
        <v>1.8</v>
      </c>
      <c r="L6" s="12"/>
    </row>
    <row r="7" s="2" customFormat="1" ht="23.25" customHeight="1" spans="1:12">
      <c r="A7" s="12"/>
      <c r="B7" s="13" t="s">
        <v>22</v>
      </c>
      <c r="C7" s="12" t="s">
        <v>23</v>
      </c>
      <c r="D7" s="12"/>
      <c r="E7" s="12"/>
      <c r="F7" s="12"/>
      <c r="G7" s="12"/>
      <c r="H7" s="14">
        <v>40</v>
      </c>
      <c r="I7" s="15">
        <f>0.04*SUM(H7)</f>
        <v>1.6</v>
      </c>
      <c r="J7" s="12">
        <f t="shared" si="2"/>
        <v>40</v>
      </c>
      <c r="K7" s="19">
        <f t="shared" si="1"/>
        <v>1.6</v>
      </c>
      <c r="L7" s="12"/>
    </row>
    <row r="8" s="2" customFormat="1" ht="23.25" customHeight="1" spans="1:12">
      <c r="A8" s="12"/>
      <c r="B8" s="13" t="s">
        <v>24</v>
      </c>
      <c r="C8" s="12" t="s">
        <v>25</v>
      </c>
      <c r="D8" s="12"/>
      <c r="E8" s="12"/>
      <c r="F8" s="12"/>
      <c r="G8" s="12"/>
      <c r="H8" s="14">
        <v>30</v>
      </c>
      <c r="I8" s="15">
        <f>0.04*SUM(H8)</f>
        <v>1.2</v>
      </c>
      <c r="J8" s="12">
        <f t="shared" si="2"/>
        <v>30</v>
      </c>
      <c r="K8" s="19">
        <f t="shared" si="1"/>
        <v>1.2</v>
      </c>
      <c r="L8" s="12"/>
    </row>
    <row r="9" s="2" customFormat="1" ht="23.25" customHeight="1" spans="1:12">
      <c r="A9" s="12"/>
      <c r="B9" s="12" t="s">
        <v>26</v>
      </c>
      <c r="C9" s="12" t="s">
        <v>27</v>
      </c>
      <c r="D9" s="12"/>
      <c r="E9" s="12"/>
      <c r="F9" s="12"/>
      <c r="G9" s="12"/>
      <c r="H9" s="15">
        <v>10</v>
      </c>
      <c r="I9" s="15">
        <f>0.04*SUM(H9)</f>
        <v>0.4</v>
      </c>
      <c r="J9" s="12">
        <f t="shared" si="2"/>
        <v>10</v>
      </c>
      <c r="K9" s="19">
        <f t="shared" si="1"/>
        <v>0.4</v>
      </c>
      <c r="L9" s="12"/>
    </row>
    <row r="10" s="2" customFormat="1" ht="23.25" customHeight="1" spans="1:12">
      <c r="A10" s="12"/>
      <c r="B10" s="13" t="s">
        <v>28</v>
      </c>
      <c r="C10" s="12" t="s">
        <v>29</v>
      </c>
      <c r="D10" s="12"/>
      <c r="E10" s="12"/>
      <c r="F10" s="12"/>
      <c r="G10" s="12"/>
      <c r="H10" s="14">
        <v>10</v>
      </c>
      <c r="I10" s="12">
        <v>0.4</v>
      </c>
      <c r="J10" s="12">
        <f t="shared" si="2"/>
        <v>10</v>
      </c>
      <c r="K10" s="19">
        <f t="shared" si="1"/>
        <v>0.4</v>
      </c>
      <c r="L10" s="12"/>
    </row>
    <row r="11" s="2" customFormat="1" ht="23.25" customHeight="1" spans="1:12">
      <c r="A11" s="12" t="s">
        <v>30</v>
      </c>
      <c r="B11" s="12" t="s">
        <v>14</v>
      </c>
      <c r="C11" s="12"/>
      <c r="D11" s="12">
        <f>SUM(D12+D13)</f>
        <v>35</v>
      </c>
      <c r="E11" s="12">
        <f>SUM(E12+E13)</f>
        <v>1.75</v>
      </c>
      <c r="F11" s="12"/>
      <c r="G11" s="12"/>
      <c r="H11" s="12"/>
      <c r="I11" s="12"/>
      <c r="J11" s="12">
        <f t="shared" si="2"/>
        <v>35</v>
      </c>
      <c r="K11" s="19">
        <f t="shared" si="2"/>
        <v>1.75</v>
      </c>
      <c r="L11" s="12"/>
    </row>
    <row r="12" s="1" customFormat="1" ht="23.25" customHeight="1" spans="1:12">
      <c r="A12" s="12"/>
      <c r="B12" s="12" t="s">
        <v>31</v>
      </c>
      <c r="C12" s="12" t="s">
        <v>32</v>
      </c>
      <c r="D12" s="12">
        <v>25</v>
      </c>
      <c r="E12" s="12">
        <f>SUM(D12*0.05)</f>
        <v>1.25</v>
      </c>
      <c r="F12" s="12"/>
      <c r="G12" s="12"/>
      <c r="H12" s="12"/>
      <c r="I12" s="12"/>
      <c r="J12" s="12">
        <f t="shared" si="2"/>
        <v>25</v>
      </c>
      <c r="K12" s="19">
        <f t="shared" si="2"/>
        <v>1.25</v>
      </c>
      <c r="L12" s="12" t="s">
        <v>19</v>
      </c>
    </row>
    <row r="13" s="1" customFormat="1" ht="23.25" customHeight="1" spans="1:12">
      <c r="A13" s="12"/>
      <c r="B13" s="12" t="s">
        <v>33</v>
      </c>
      <c r="C13" s="12" t="s">
        <v>34</v>
      </c>
      <c r="D13" s="12">
        <v>10</v>
      </c>
      <c r="E13" s="12">
        <f>SUM(D13*0.05)</f>
        <v>0.5</v>
      </c>
      <c r="F13" s="12"/>
      <c r="G13" s="12"/>
      <c r="H13" s="12"/>
      <c r="I13" s="12"/>
      <c r="J13" s="12">
        <f t="shared" si="2"/>
        <v>10</v>
      </c>
      <c r="K13" s="19">
        <f t="shared" si="2"/>
        <v>0.5</v>
      </c>
      <c r="L13" s="12" t="s">
        <v>19</v>
      </c>
    </row>
    <row r="14" s="2" customFormat="1" ht="23.25" customHeight="1" spans="1:12">
      <c r="A14" s="16" t="s">
        <v>35</v>
      </c>
      <c r="B14" s="12" t="s">
        <v>14</v>
      </c>
      <c r="C14" s="12"/>
      <c r="D14" s="12">
        <f t="shared" ref="D14:I14" si="3">SUM(D15:D20)</f>
        <v>30</v>
      </c>
      <c r="E14" s="12">
        <f t="shared" si="3"/>
        <v>1.5</v>
      </c>
      <c r="F14" s="12">
        <f t="shared" si="3"/>
        <v>125</v>
      </c>
      <c r="G14" s="12">
        <f t="shared" si="3"/>
        <v>5</v>
      </c>
      <c r="H14" s="12">
        <f t="shared" si="3"/>
        <v>50</v>
      </c>
      <c r="I14" s="12">
        <f t="shared" si="3"/>
        <v>2</v>
      </c>
      <c r="J14" s="12">
        <f>SUM(D14,F14,H14)</f>
        <v>205</v>
      </c>
      <c r="K14" s="19">
        <f t="shared" si="2"/>
        <v>8.5</v>
      </c>
      <c r="L14" s="12"/>
    </row>
    <row r="15" s="1" customFormat="1" ht="23.25" customHeight="1" spans="1:12">
      <c r="A15" s="17"/>
      <c r="B15" s="12" t="s">
        <v>36</v>
      </c>
      <c r="C15" s="12" t="s">
        <v>37</v>
      </c>
      <c r="D15" s="12">
        <v>28</v>
      </c>
      <c r="E15" s="12">
        <f>SUM(D15*0.05)</f>
        <v>1.4</v>
      </c>
      <c r="F15" s="12">
        <v>30</v>
      </c>
      <c r="G15" s="12">
        <f>SUM(F15*0.08/12*6)</f>
        <v>1.2</v>
      </c>
      <c r="H15" s="12"/>
      <c r="I15" s="12"/>
      <c r="J15" s="12">
        <f t="shared" si="2"/>
        <v>58</v>
      </c>
      <c r="K15" s="19">
        <f t="shared" si="2"/>
        <v>2.6</v>
      </c>
      <c r="L15" s="12" t="s">
        <v>19</v>
      </c>
    </row>
    <row r="16" s="1" customFormat="1" ht="39" customHeight="1" spans="1:12">
      <c r="A16" s="17"/>
      <c r="B16" s="12" t="s">
        <v>38</v>
      </c>
      <c r="C16" s="12" t="s">
        <v>39</v>
      </c>
      <c r="D16" s="12">
        <v>2</v>
      </c>
      <c r="E16" s="12">
        <f>SUM(D16*0.05)</f>
        <v>0.1</v>
      </c>
      <c r="F16" s="12"/>
      <c r="G16" s="12"/>
      <c r="H16" s="12">
        <v>20</v>
      </c>
      <c r="I16" s="12">
        <v>0.8</v>
      </c>
      <c r="J16" s="12">
        <f t="shared" si="2"/>
        <v>22</v>
      </c>
      <c r="K16" s="19">
        <f t="shared" si="2"/>
        <v>0.9</v>
      </c>
      <c r="L16" s="12"/>
    </row>
    <row r="17" s="1" customFormat="1" ht="23.25" customHeight="1" spans="1:12">
      <c r="A17" s="17"/>
      <c r="B17" s="14" t="s">
        <v>40</v>
      </c>
      <c r="C17" s="14" t="s">
        <v>41</v>
      </c>
      <c r="D17" s="12"/>
      <c r="E17" s="12"/>
      <c r="F17" s="12">
        <v>30</v>
      </c>
      <c r="G17" s="12">
        <f>SUM(F17*0.08/12*6)</f>
        <v>1.2</v>
      </c>
      <c r="H17" s="12"/>
      <c r="I17" s="12"/>
      <c r="J17" s="12">
        <f t="shared" si="2"/>
        <v>30</v>
      </c>
      <c r="K17" s="19">
        <f t="shared" si="2"/>
        <v>1.2</v>
      </c>
      <c r="L17" s="12" t="s">
        <v>19</v>
      </c>
    </row>
    <row r="18" s="1" customFormat="1" ht="23.25" customHeight="1" spans="1:12">
      <c r="A18" s="18"/>
      <c r="B18" s="14" t="s">
        <v>42</v>
      </c>
      <c r="C18" s="14" t="s">
        <v>43</v>
      </c>
      <c r="D18" s="12"/>
      <c r="E18" s="12"/>
      <c r="F18" s="12">
        <v>25</v>
      </c>
      <c r="G18" s="12">
        <f>SUM(F18*0.08/12*6)</f>
        <v>1</v>
      </c>
      <c r="H18" s="12"/>
      <c r="I18" s="12"/>
      <c r="J18" s="12">
        <f t="shared" si="2"/>
        <v>25</v>
      </c>
      <c r="K18" s="19">
        <f t="shared" si="2"/>
        <v>1</v>
      </c>
      <c r="L18" s="12" t="s">
        <v>19</v>
      </c>
    </row>
    <row r="19" s="1" customFormat="1" ht="23.25" customHeight="1" spans="1:12">
      <c r="A19" s="12" t="s">
        <v>35</v>
      </c>
      <c r="B19" s="12" t="s">
        <v>44</v>
      </c>
      <c r="C19" s="14" t="s">
        <v>45</v>
      </c>
      <c r="D19" s="12"/>
      <c r="E19" s="12"/>
      <c r="F19" s="12">
        <v>40</v>
      </c>
      <c r="G19" s="12">
        <f>SUM(F19*0.08/12*6)</f>
        <v>1.6</v>
      </c>
      <c r="H19" s="12"/>
      <c r="I19" s="12"/>
      <c r="J19" s="12">
        <f t="shared" si="2"/>
        <v>40</v>
      </c>
      <c r="K19" s="19">
        <f t="shared" si="2"/>
        <v>1.6</v>
      </c>
      <c r="L19" s="12" t="s">
        <v>19</v>
      </c>
    </row>
    <row r="20" s="1" customFormat="1" ht="55.5" customHeight="1" spans="1:12">
      <c r="A20" s="12"/>
      <c r="B20" s="12" t="s">
        <v>46</v>
      </c>
      <c r="C20" s="12" t="s">
        <v>47</v>
      </c>
      <c r="D20" s="12"/>
      <c r="E20" s="12"/>
      <c r="F20" s="12"/>
      <c r="G20" s="12"/>
      <c r="H20" s="12">
        <v>30</v>
      </c>
      <c r="I20" s="12">
        <v>1.2</v>
      </c>
      <c r="J20" s="12">
        <f t="shared" si="2"/>
        <v>30</v>
      </c>
      <c r="K20" s="19">
        <f t="shared" si="2"/>
        <v>1.2</v>
      </c>
      <c r="L20" s="12"/>
    </row>
    <row r="21" s="2" customFormat="1" ht="23.25" customHeight="1" spans="1:12">
      <c r="A21" s="12" t="s">
        <v>48</v>
      </c>
      <c r="B21" s="12" t="s">
        <v>14</v>
      </c>
      <c r="C21" s="14"/>
      <c r="D21" s="12">
        <f t="shared" ref="D21:I21" si="4">SUM(D22:D36)</f>
        <v>24</v>
      </c>
      <c r="E21" s="12">
        <f t="shared" si="4"/>
        <v>1.2</v>
      </c>
      <c r="F21" s="12">
        <f t="shared" si="4"/>
        <v>300</v>
      </c>
      <c r="G21" s="12">
        <f t="shared" si="4"/>
        <v>12</v>
      </c>
      <c r="H21" s="12">
        <f t="shared" si="4"/>
        <v>210</v>
      </c>
      <c r="I21" s="12">
        <f t="shared" si="4"/>
        <v>8.4</v>
      </c>
      <c r="J21" s="12">
        <f t="shared" si="2"/>
        <v>534</v>
      </c>
      <c r="K21" s="19">
        <f t="shared" si="2"/>
        <v>21.6</v>
      </c>
      <c r="L21" s="12"/>
    </row>
    <row r="22" s="1" customFormat="1" ht="23.25" customHeight="1" spans="1:12">
      <c r="A22" s="12"/>
      <c r="B22" s="12" t="s">
        <v>49</v>
      </c>
      <c r="C22" s="12" t="s">
        <v>50</v>
      </c>
      <c r="D22" s="12">
        <v>17</v>
      </c>
      <c r="E22" s="12">
        <f>SUM(D22*0.05)</f>
        <v>0.85</v>
      </c>
      <c r="F22" s="12"/>
      <c r="G22" s="12"/>
      <c r="H22" s="14">
        <v>40</v>
      </c>
      <c r="I22" s="15">
        <f>0.04*SUM(H22)</f>
        <v>1.6</v>
      </c>
      <c r="J22" s="12">
        <f t="shared" si="2"/>
        <v>57</v>
      </c>
      <c r="K22" s="19">
        <f t="shared" si="2"/>
        <v>2.45</v>
      </c>
      <c r="L22" s="12"/>
    </row>
    <row r="23" s="1" customFormat="1" ht="23.25" customHeight="1" spans="1:12">
      <c r="A23" s="12"/>
      <c r="B23" s="12" t="s">
        <v>51</v>
      </c>
      <c r="C23" s="12" t="s">
        <v>52</v>
      </c>
      <c r="D23" s="12">
        <v>7</v>
      </c>
      <c r="E23" s="12">
        <f>SUM(D23*0.05)</f>
        <v>0.35</v>
      </c>
      <c r="F23" s="12">
        <v>40</v>
      </c>
      <c r="G23" s="12">
        <f>SUM(F23*0.08/12*6)</f>
        <v>1.6</v>
      </c>
      <c r="H23" s="12"/>
      <c r="I23" s="12"/>
      <c r="J23" s="12">
        <f t="shared" si="2"/>
        <v>47</v>
      </c>
      <c r="K23" s="19">
        <f t="shared" si="2"/>
        <v>1.95</v>
      </c>
      <c r="L23" s="12" t="s">
        <v>19</v>
      </c>
    </row>
    <row r="24" s="1" customFormat="1" ht="23.25" customHeight="1" spans="1:12">
      <c r="A24" s="12"/>
      <c r="B24" s="12" t="s">
        <v>53</v>
      </c>
      <c r="C24" s="12" t="s">
        <v>54</v>
      </c>
      <c r="D24" s="12"/>
      <c r="E24" s="12"/>
      <c r="F24" s="12">
        <v>40</v>
      </c>
      <c r="G24" s="12">
        <f t="shared" ref="G24:G31" si="5">SUM(F24*0.08/12*6)</f>
        <v>1.6</v>
      </c>
      <c r="H24" s="12"/>
      <c r="I24" s="12"/>
      <c r="J24" s="12">
        <f t="shared" si="2"/>
        <v>40</v>
      </c>
      <c r="K24" s="19">
        <f t="shared" si="2"/>
        <v>1.6</v>
      </c>
      <c r="L24" s="12" t="s">
        <v>19</v>
      </c>
    </row>
    <row r="25" s="1" customFormat="1" ht="23.25" customHeight="1" spans="1:12">
      <c r="A25" s="12"/>
      <c r="B25" s="12" t="s">
        <v>55</v>
      </c>
      <c r="C25" s="12" t="s">
        <v>56</v>
      </c>
      <c r="D25" s="12"/>
      <c r="E25" s="12"/>
      <c r="F25" s="12">
        <v>30</v>
      </c>
      <c r="G25" s="12">
        <f t="shared" si="5"/>
        <v>1.2</v>
      </c>
      <c r="H25" s="12"/>
      <c r="I25" s="12"/>
      <c r="J25" s="12">
        <f t="shared" si="2"/>
        <v>30</v>
      </c>
      <c r="K25" s="19">
        <f t="shared" si="2"/>
        <v>1.2</v>
      </c>
      <c r="L25" s="12" t="s">
        <v>19</v>
      </c>
    </row>
    <row r="26" s="1" customFormat="1" ht="23.25" customHeight="1" spans="1:12">
      <c r="A26" s="12"/>
      <c r="B26" s="12" t="s">
        <v>55</v>
      </c>
      <c r="C26" s="12" t="s">
        <v>57</v>
      </c>
      <c r="D26" s="12"/>
      <c r="E26" s="12"/>
      <c r="F26" s="12">
        <v>30</v>
      </c>
      <c r="G26" s="12">
        <f t="shared" si="5"/>
        <v>1.2</v>
      </c>
      <c r="H26" s="12"/>
      <c r="I26" s="12"/>
      <c r="J26" s="12">
        <f t="shared" si="2"/>
        <v>30</v>
      </c>
      <c r="K26" s="19">
        <f t="shared" si="2"/>
        <v>1.2</v>
      </c>
      <c r="L26" s="12" t="s">
        <v>19</v>
      </c>
    </row>
    <row r="27" s="1" customFormat="1" ht="23.25" customHeight="1" spans="1:12">
      <c r="A27" s="12"/>
      <c r="B27" s="12" t="s">
        <v>55</v>
      </c>
      <c r="C27" s="13" t="s">
        <v>58</v>
      </c>
      <c r="D27" s="12"/>
      <c r="E27" s="12"/>
      <c r="F27" s="12">
        <v>30</v>
      </c>
      <c r="G27" s="12">
        <f t="shared" si="5"/>
        <v>1.2</v>
      </c>
      <c r="H27" s="12"/>
      <c r="I27" s="12"/>
      <c r="J27" s="12">
        <f t="shared" si="2"/>
        <v>30</v>
      </c>
      <c r="K27" s="19">
        <f t="shared" si="2"/>
        <v>1.2</v>
      </c>
      <c r="L27" s="12" t="s">
        <v>19</v>
      </c>
    </row>
    <row r="28" s="1" customFormat="1" ht="23.25" customHeight="1" spans="1:12">
      <c r="A28" s="12"/>
      <c r="B28" s="14" t="s">
        <v>59</v>
      </c>
      <c r="C28" s="14" t="s">
        <v>60</v>
      </c>
      <c r="D28" s="12"/>
      <c r="E28" s="12"/>
      <c r="F28" s="12">
        <v>30</v>
      </c>
      <c r="G28" s="12">
        <f t="shared" si="5"/>
        <v>1.2</v>
      </c>
      <c r="H28" s="12"/>
      <c r="I28" s="12"/>
      <c r="J28" s="12">
        <f t="shared" si="2"/>
        <v>30</v>
      </c>
      <c r="K28" s="19">
        <f t="shared" si="2"/>
        <v>1.2</v>
      </c>
      <c r="L28" s="12" t="s">
        <v>19</v>
      </c>
    </row>
    <row r="29" s="1" customFormat="1" ht="23.25" customHeight="1" spans="1:12">
      <c r="A29" s="12"/>
      <c r="B29" s="14" t="s">
        <v>61</v>
      </c>
      <c r="C29" s="14" t="s">
        <v>62</v>
      </c>
      <c r="D29" s="12"/>
      <c r="E29" s="12"/>
      <c r="F29" s="12">
        <v>40</v>
      </c>
      <c r="G29" s="12">
        <f t="shared" si="5"/>
        <v>1.6</v>
      </c>
      <c r="H29" s="12"/>
      <c r="I29" s="12"/>
      <c r="J29" s="12">
        <f t="shared" si="2"/>
        <v>40</v>
      </c>
      <c r="K29" s="19">
        <f t="shared" si="2"/>
        <v>1.6</v>
      </c>
      <c r="L29" s="12" t="s">
        <v>19</v>
      </c>
    </row>
    <row r="30" s="1" customFormat="1" ht="23.25" customHeight="1" spans="1:12">
      <c r="A30" s="12"/>
      <c r="B30" s="14" t="s">
        <v>63</v>
      </c>
      <c r="C30" s="14" t="s">
        <v>64</v>
      </c>
      <c r="D30" s="12"/>
      <c r="E30" s="12"/>
      <c r="F30" s="12">
        <v>40</v>
      </c>
      <c r="G30" s="12">
        <f t="shared" si="5"/>
        <v>1.6</v>
      </c>
      <c r="H30" s="12"/>
      <c r="I30" s="12"/>
      <c r="J30" s="12">
        <f t="shared" si="2"/>
        <v>40</v>
      </c>
      <c r="K30" s="19">
        <f t="shared" si="2"/>
        <v>1.6</v>
      </c>
      <c r="L30" s="12" t="s">
        <v>19</v>
      </c>
    </row>
    <row r="31" s="1" customFormat="1" ht="23.25" customHeight="1" spans="1:12">
      <c r="A31" s="12"/>
      <c r="B31" s="12" t="s">
        <v>65</v>
      </c>
      <c r="C31" s="14" t="s">
        <v>66</v>
      </c>
      <c r="D31" s="12"/>
      <c r="E31" s="12"/>
      <c r="F31" s="12">
        <v>20</v>
      </c>
      <c r="G31" s="12">
        <f t="shared" si="5"/>
        <v>0.8</v>
      </c>
      <c r="H31" s="12"/>
      <c r="I31" s="12"/>
      <c r="J31" s="12">
        <f t="shared" si="2"/>
        <v>20</v>
      </c>
      <c r="K31" s="19">
        <f t="shared" si="2"/>
        <v>0.8</v>
      </c>
      <c r="L31" s="12" t="s">
        <v>19</v>
      </c>
    </row>
    <row r="32" s="1" customFormat="1" ht="23.25" customHeight="1" spans="1:12">
      <c r="A32" s="12"/>
      <c r="B32" s="12" t="s">
        <v>49</v>
      </c>
      <c r="C32" s="14" t="s">
        <v>67</v>
      </c>
      <c r="D32" s="12"/>
      <c r="E32" s="12"/>
      <c r="F32" s="12"/>
      <c r="G32" s="12"/>
      <c r="H32" s="12">
        <v>40</v>
      </c>
      <c r="I32" s="12">
        <f>0.04*SUM(H32)</f>
        <v>1.6</v>
      </c>
      <c r="J32" s="12">
        <f t="shared" si="2"/>
        <v>40</v>
      </c>
      <c r="K32" s="19">
        <f>SUM(E32,G32,I32)</f>
        <v>1.6</v>
      </c>
      <c r="L32" s="12"/>
    </row>
    <row r="33" s="1" customFormat="1" ht="23.25" customHeight="1" spans="1:12">
      <c r="A33" s="12"/>
      <c r="B33" s="12" t="s">
        <v>49</v>
      </c>
      <c r="C33" s="14" t="s">
        <v>68</v>
      </c>
      <c r="D33" s="12"/>
      <c r="E33" s="12"/>
      <c r="F33" s="12"/>
      <c r="G33" s="12"/>
      <c r="H33" s="12">
        <v>40</v>
      </c>
      <c r="I33" s="12">
        <f>0.04*SUM(H33)</f>
        <v>1.6</v>
      </c>
      <c r="J33" s="12">
        <f t="shared" si="2"/>
        <v>40</v>
      </c>
      <c r="K33" s="19">
        <f>SUM(E33,G33,I33)</f>
        <v>1.6</v>
      </c>
      <c r="L33" s="12"/>
    </row>
    <row r="34" s="1" customFormat="1" ht="23.25" customHeight="1" spans="1:12">
      <c r="A34" s="12"/>
      <c r="B34" s="12" t="s">
        <v>49</v>
      </c>
      <c r="C34" s="14" t="s">
        <v>69</v>
      </c>
      <c r="D34" s="12"/>
      <c r="E34" s="12"/>
      <c r="F34" s="12"/>
      <c r="G34" s="12"/>
      <c r="H34" s="12">
        <v>40</v>
      </c>
      <c r="I34" s="12">
        <f>0.04*SUM(H34)</f>
        <v>1.6</v>
      </c>
      <c r="J34" s="12">
        <f t="shared" si="2"/>
        <v>40</v>
      </c>
      <c r="K34" s="19">
        <f t="shared" si="2"/>
        <v>1.6</v>
      </c>
      <c r="L34" s="12"/>
    </row>
    <row r="35" s="1" customFormat="1" ht="23.25" customHeight="1" spans="1:12">
      <c r="A35" s="12"/>
      <c r="B35" s="12" t="s">
        <v>49</v>
      </c>
      <c r="C35" s="14" t="s">
        <v>70</v>
      </c>
      <c r="D35" s="12"/>
      <c r="E35" s="12"/>
      <c r="F35" s="12"/>
      <c r="G35" s="12"/>
      <c r="H35" s="12">
        <v>40</v>
      </c>
      <c r="I35" s="12">
        <f>0.04*SUM(H35)</f>
        <v>1.6</v>
      </c>
      <c r="J35" s="12">
        <f t="shared" si="2"/>
        <v>40</v>
      </c>
      <c r="K35" s="19">
        <f t="shared" si="2"/>
        <v>1.6</v>
      </c>
      <c r="L35" s="12"/>
    </row>
    <row r="36" s="3" customFormat="1" ht="23.25" customHeight="1" spans="1:12">
      <c r="A36" s="12" t="s">
        <v>48</v>
      </c>
      <c r="B36" s="12" t="s">
        <v>71</v>
      </c>
      <c r="C36" s="14" t="s">
        <v>72</v>
      </c>
      <c r="D36" s="14"/>
      <c r="E36" s="14"/>
      <c r="F36" s="14"/>
      <c r="G36" s="14"/>
      <c r="H36" s="14">
        <v>10</v>
      </c>
      <c r="I36" s="14">
        <f>0.04*SUM(H36)</f>
        <v>0.4</v>
      </c>
      <c r="J36" s="12">
        <f t="shared" si="2"/>
        <v>10</v>
      </c>
      <c r="K36" s="19">
        <f t="shared" si="2"/>
        <v>0.4</v>
      </c>
      <c r="L36" s="12"/>
    </row>
    <row r="37" s="2" customFormat="1" ht="23.25" customHeight="1" spans="1:12">
      <c r="A37" s="16" t="s">
        <v>73</v>
      </c>
      <c r="B37" s="12" t="s">
        <v>14</v>
      </c>
      <c r="C37" s="14"/>
      <c r="D37" s="12">
        <f t="shared" ref="D37:I37" si="6">SUM(D38:D43)</f>
        <v>9</v>
      </c>
      <c r="E37" s="12">
        <f t="shared" si="6"/>
        <v>0.45</v>
      </c>
      <c r="F37" s="12">
        <f t="shared" si="6"/>
        <v>110</v>
      </c>
      <c r="G37" s="12">
        <f t="shared" si="6"/>
        <v>4.4</v>
      </c>
      <c r="H37" s="12">
        <f t="shared" si="6"/>
        <v>40</v>
      </c>
      <c r="I37" s="12">
        <f t="shared" si="6"/>
        <v>1.6</v>
      </c>
      <c r="J37" s="12">
        <f t="shared" si="2"/>
        <v>159</v>
      </c>
      <c r="K37" s="19">
        <f t="shared" si="2"/>
        <v>6.45</v>
      </c>
      <c r="L37" s="12"/>
    </row>
    <row r="38" s="1" customFormat="1" ht="23.25" customHeight="1" spans="1:12">
      <c r="A38" s="18"/>
      <c r="B38" s="14" t="s">
        <v>74</v>
      </c>
      <c r="C38" s="12" t="s">
        <v>75</v>
      </c>
      <c r="D38" s="12">
        <v>9</v>
      </c>
      <c r="E38" s="12">
        <f>SUM(D38*0.05)</f>
        <v>0.45</v>
      </c>
      <c r="F38" s="12">
        <v>50</v>
      </c>
      <c r="G38" s="12">
        <f>SUM(F38*0.08/12*6)</f>
        <v>2</v>
      </c>
      <c r="H38" s="12"/>
      <c r="I38" s="12"/>
      <c r="J38" s="12">
        <f t="shared" si="2"/>
        <v>59</v>
      </c>
      <c r="K38" s="19">
        <f t="shared" si="2"/>
        <v>2.45</v>
      </c>
      <c r="L38" s="12" t="s">
        <v>19</v>
      </c>
    </row>
    <row r="39" s="1" customFormat="1" ht="23.25" customHeight="1" spans="1:12">
      <c r="A39" s="12" t="s">
        <v>73</v>
      </c>
      <c r="B39" s="12" t="s">
        <v>76</v>
      </c>
      <c r="C39" s="13" t="s">
        <v>77</v>
      </c>
      <c r="D39" s="12"/>
      <c r="E39" s="12"/>
      <c r="F39" s="12">
        <v>30</v>
      </c>
      <c r="G39" s="12">
        <f>SUM(F39*0.08/12*6)</f>
        <v>1.2</v>
      </c>
      <c r="H39" s="12"/>
      <c r="I39" s="12"/>
      <c r="J39" s="12">
        <f t="shared" si="2"/>
        <v>30</v>
      </c>
      <c r="K39" s="19">
        <f t="shared" si="2"/>
        <v>1.2</v>
      </c>
      <c r="L39" s="12" t="s">
        <v>19</v>
      </c>
    </row>
    <row r="40" s="1" customFormat="1" ht="23.25" customHeight="1" spans="1:12">
      <c r="A40" s="12"/>
      <c r="B40" s="12" t="s">
        <v>76</v>
      </c>
      <c r="C40" s="13" t="s">
        <v>78</v>
      </c>
      <c r="D40" s="12"/>
      <c r="E40" s="12"/>
      <c r="F40" s="12">
        <v>30</v>
      </c>
      <c r="G40" s="12">
        <f>SUM(F40*0.08/12*6)</f>
        <v>1.2</v>
      </c>
      <c r="H40" s="12"/>
      <c r="I40" s="12"/>
      <c r="J40" s="12">
        <f>SUM(D40,F40,H40)</f>
        <v>30</v>
      </c>
      <c r="K40" s="19">
        <f t="shared" si="2"/>
        <v>1.2</v>
      </c>
      <c r="L40" s="12" t="s">
        <v>19</v>
      </c>
    </row>
    <row r="41" s="1" customFormat="1" ht="23.25" customHeight="1" spans="1:12">
      <c r="A41" s="12"/>
      <c r="B41" s="12" t="s">
        <v>79</v>
      </c>
      <c r="C41" s="14" t="s">
        <v>80</v>
      </c>
      <c r="D41" s="12"/>
      <c r="E41" s="12"/>
      <c r="F41" s="12"/>
      <c r="G41" s="12"/>
      <c r="H41" s="12">
        <v>30</v>
      </c>
      <c r="I41" s="12">
        <f>0.04*SUM(H41)</f>
        <v>1.2</v>
      </c>
      <c r="J41" s="12">
        <f>SUM(D41,F41,H41)</f>
        <v>30</v>
      </c>
      <c r="K41" s="19">
        <f t="shared" si="2"/>
        <v>1.2</v>
      </c>
      <c r="L41" s="12"/>
    </row>
    <row r="42" s="1" customFormat="1" ht="23.25" customHeight="1" spans="1:12">
      <c r="A42" s="12"/>
      <c r="B42" s="12" t="s">
        <v>81</v>
      </c>
      <c r="C42" s="14" t="s">
        <v>82</v>
      </c>
      <c r="D42" s="12"/>
      <c r="E42" s="12"/>
      <c r="F42" s="12"/>
      <c r="G42" s="12"/>
      <c r="H42" s="12">
        <v>0</v>
      </c>
      <c r="I42" s="12">
        <f>0.04*SUM(H42)</f>
        <v>0</v>
      </c>
      <c r="J42" s="12">
        <f>SUM(D42,F42,H42)</f>
        <v>0</v>
      </c>
      <c r="K42" s="19">
        <f t="shared" si="2"/>
        <v>0</v>
      </c>
      <c r="L42" s="12"/>
    </row>
    <row r="43" s="3" customFormat="1" ht="23.25" customHeight="1" spans="1:12">
      <c r="A43" s="12"/>
      <c r="B43" s="12" t="s">
        <v>83</v>
      </c>
      <c r="C43" s="12" t="s">
        <v>84</v>
      </c>
      <c r="D43" s="14"/>
      <c r="E43" s="14"/>
      <c r="F43" s="14"/>
      <c r="G43" s="14"/>
      <c r="H43" s="14">
        <v>10</v>
      </c>
      <c r="I43" s="14">
        <f>0.04*SUM(H43)</f>
        <v>0.4</v>
      </c>
      <c r="J43" s="12">
        <f>SUM(D43,F43,H43)</f>
        <v>10</v>
      </c>
      <c r="K43" s="19">
        <f t="shared" si="2"/>
        <v>0.4</v>
      </c>
      <c r="L43" s="14"/>
    </row>
    <row r="44" s="4" customFormat="1" ht="23.25" customHeight="1" spans="1:12">
      <c r="A44" s="16" t="s">
        <v>85</v>
      </c>
      <c r="B44" s="13" t="s">
        <v>14</v>
      </c>
      <c r="C44" s="13"/>
      <c r="D44" s="13">
        <f t="shared" ref="D44:I44" si="7">SUM(D45:D48)</f>
        <v>8</v>
      </c>
      <c r="E44" s="13">
        <f t="shared" si="7"/>
        <v>0.4</v>
      </c>
      <c r="F44" s="13">
        <f t="shared" si="7"/>
        <v>80</v>
      </c>
      <c r="G44" s="13">
        <f t="shared" si="7"/>
        <v>3.2</v>
      </c>
      <c r="H44" s="13">
        <f t="shared" si="7"/>
        <v>50</v>
      </c>
      <c r="I44" s="13">
        <f t="shared" si="7"/>
        <v>2</v>
      </c>
      <c r="J44" s="13">
        <f t="shared" si="2"/>
        <v>138</v>
      </c>
      <c r="K44" s="20">
        <f t="shared" si="2"/>
        <v>5.6</v>
      </c>
      <c r="L44" s="13"/>
    </row>
    <row r="45" s="1" customFormat="1" ht="23.25" customHeight="1" spans="1:12">
      <c r="A45" s="17"/>
      <c r="B45" s="14" t="s">
        <v>86</v>
      </c>
      <c r="C45" s="12" t="s">
        <v>87</v>
      </c>
      <c r="D45" s="12">
        <v>8</v>
      </c>
      <c r="E45" s="12">
        <f>SUM(D45*0.05)</f>
        <v>0.4</v>
      </c>
      <c r="F45" s="12">
        <v>30</v>
      </c>
      <c r="G45" s="12">
        <f>SUM(F45*0.08/12*6)</f>
        <v>1.2</v>
      </c>
      <c r="H45" s="12"/>
      <c r="I45" s="12"/>
      <c r="J45" s="12">
        <f t="shared" si="2"/>
        <v>38</v>
      </c>
      <c r="K45" s="19">
        <f t="shared" si="2"/>
        <v>1.6</v>
      </c>
      <c r="L45" s="12" t="s">
        <v>19</v>
      </c>
    </row>
    <row r="46" s="1" customFormat="1" ht="23.25" customHeight="1" spans="1:12">
      <c r="A46" s="17"/>
      <c r="B46" s="14" t="s">
        <v>88</v>
      </c>
      <c r="C46" s="12" t="s">
        <v>89</v>
      </c>
      <c r="D46" s="12"/>
      <c r="E46" s="12"/>
      <c r="F46" s="12">
        <v>30</v>
      </c>
      <c r="G46" s="12">
        <f>SUM(F46*0.08/12*6)</f>
        <v>1.2</v>
      </c>
      <c r="H46" s="12"/>
      <c r="I46" s="12"/>
      <c r="J46" s="12">
        <f t="shared" si="2"/>
        <v>30</v>
      </c>
      <c r="K46" s="19">
        <f t="shared" si="2"/>
        <v>1.2</v>
      </c>
      <c r="L46" s="12" t="s">
        <v>19</v>
      </c>
    </row>
    <row r="47" s="1" customFormat="1" ht="23.25" customHeight="1" spans="1:12">
      <c r="A47" s="17"/>
      <c r="B47" s="12" t="s">
        <v>90</v>
      </c>
      <c r="C47" s="12" t="s">
        <v>91</v>
      </c>
      <c r="D47" s="12"/>
      <c r="E47" s="12"/>
      <c r="F47" s="12">
        <v>20</v>
      </c>
      <c r="G47" s="12">
        <f>SUM(F47*0.08/12*6)</f>
        <v>0.8</v>
      </c>
      <c r="H47" s="12"/>
      <c r="I47" s="12"/>
      <c r="J47" s="12">
        <f>SUM(D47,F47,H47)</f>
        <v>20</v>
      </c>
      <c r="K47" s="19">
        <f t="shared" si="2"/>
        <v>0.8</v>
      </c>
      <c r="L47" s="12" t="s">
        <v>19</v>
      </c>
    </row>
    <row r="48" s="5" customFormat="1" ht="23.25" customHeight="1" spans="1:12">
      <c r="A48" s="18"/>
      <c r="B48" s="12" t="s">
        <v>92</v>
      </c>
      <c r="C48" s="12" t="s">
        <v>93</v>
      </c>
      <c r="D48" s="14"/>
      <c r="E48" s="14"/>
      <c r="F48" s="14"/>
      <c r="G48" s="14"/>
      <c r="H48" s="14">
        <v>50</v>
      </c>
      <c r="I48" s="14">
        <f>0.04*SUM(H48)</f>
        <v>2</v>
      </c>
      <c r="J48" s="12">
        <f>SUM(D48,F48,H48)</f>
        <v>50</v>
      </c>
      <c r="K48" s="19">
        <f t="shared" si="2"/>
        <v>2</v>
      </c>
      <c r="L48" s="12"/>
    </row>
    <row r="49" s="2" customFormat="1" ht="23.25" customHeight="1" spans="1:12">
      <c r="A49" s="18" t="s">
        <v>94</v>
      </c>
      <c r="B49" s="18" t="s">
        <v>14</v>
      </c>
      <c r="C49" s="18"/>
      <c r="D49" s="18">
        <f t="shared" ref="D49:I49" si="8">SUM(D50:D54)</f>
        <v>7</v>
      </c>
      <c r="E49" s="18">
        <f t="shared" si="8"/>
        <v>0.35</v>
      </c>
      <c r="F49" s="18">
        <f t="shared" si="8"/>
        <v>30</v>
      </c>
      <c r="G49" s="18">
        <f t="shared" si="8"/>
        <v>1.2</v>
      </c>
      <c r="H49" s="18">
        <f t="shared" si="8"/>
        <v>90</v>
      </c>
      <c r="I49" s="18">
        <f t="shared" si="8"/>
        <v>3.6</v>
      </c>
      <c r="J49" s="18">
        <f t="shared" si="2"/>
        <v>127</v>
      </c>
      <c r="K49" s="21">
        <f t="shared" si="2"/>
        <v>5.15</v>
      </c>
      <c r="L49" s="18"/>
    </row>
    <row r="50" s="1" customFormat="1" ht="23.25" customHeight="1" spans="1:12">
      <c r="A50" s="12"/>
      <c r="B50" s="12" t="s">
        <v>95</v>
      </c>
      <c r="C50" s="12" t="s">
        <v>96</v>
      </c>
      <c r="D50" s="12">
        <v>7</v>
      </c>
      <c r="E50" s="12">
        <f>SUM(D50*0.05)</f>
        <v>0.35</v>
      </c>
      <c r="F50" s="12">
        <v>10</v>
      </c>
      <c r="G50" s="12">
        <f>SUM(F50*0.08/12*6)</f>
        <v>0.4</v>
      </c>
      <c r="H50" s="12"/>
      <c r="I50" s="12"/>
      <c r="J50" s="12">
        <f t="shared" si="2"/>
        <v>17</v>
      </c>
      <c r="K50" s="19">
        <f t="shared" si="2"/>
        <v>0.75</v>
      </c>
      <c r="L50" s="12" t="s">
        <v>19</v>
      </c>
    </row>
    <row r="51" s="1" customFormat="1" ht="23.25" customHeight="1" spans="1:12">
      <c r="A51" s="12"/>
      <c r="B51" s="12" t="s">
        <v>97</v>
      </c>
      <c r="C51" s="12" t="s">
        <v>98</v>
      </c>
      <c r="D51" s="12"/>
      <c r="E51" s="12"/>
      <c r="F51" s="12">
        <v>20</v>
      </c>
      <c r="G51" s="12">
        <f>SUM(F51*0.08/12*6)</f>
        <v>0.8</v>
      </c>
      <c r="H51" s="12"/>
      <c r="I51" s="12"/>
      <c r="J51" s="12">
        <f t="shared" si="2"/>
        <v>20</v>
      </c>
      <c r="K51" s="19">
        <f t="shared" si="2"/>
        <v>0.8</v>
      </c>
      <c r="L51" s="12" t="s">
        <v>19</v>
      </c>
    </row>
    <row r="52" s="1" customFormat="1" ht="23.25" customHeight="1" spans="1:12">
      <c r="A52" s="12"/>
      <c r="B52" s="12" t="s">
        <v>99</v>
      </c>
      <c r="C52" s="13" t="s">
        <v>100</v>
      </c>
      <c r="D52" s="12"/>
      <c r="E52" s="12"/>
      <c r="F52" s="12"/>
      <c r="G52" s="12"/>
      <c r="H52" s="15">
        <v>30</v>
      </c>
      <c r="I52" s="15">
        <f>0.04*SUM(H52)</f>
        <v>1.2</v>
      </c>
      <c r="J52" s="12">
        <f t="shared" si="2"/>
        <v>30</v>
      </c>
      <c r="K52" s="19">
        <f t="shared" si="2"/>
        <v>1.2</v>
      </c>
      <c r="L52" s="12"/>
    </row>
    <row r="53" s="1" customFormat="1" ht="23.25" customHeight="1" spans="1:12">
      <c r="A53" s="12"/>
      <c r="B53" s="12" t="s">
        <v>99</v>
      </c>
      <c r="C53" s="15" t="s">
        <v>101</v>
      </c>
      <c r="D53" s="12"/>
      <c r="E53" s="12"/>
      <c r="F53" s="12"/>
      <c r="G53" s="12"/>
      <c r="H53" s="15">
        <v>30</v>
      </c>
      <c r="I53" s="15">
        <f>0.04*SUM(H53)</f>
        <v>1.2</v>
      </c>
      <c r="J53" s="12">
        <f t="shared" si="2"/>
        <v>30</v>
      </c>
      <c r="K53" s="19">
        <f t="shared" si="2"/>
        <v>1.2</v>
      </c>
      <c r="L53" s="12"/>
    </row>
    <row r="54" s="1" customFormat="1" ht="23.25" customHeight="1" spans="1:12">
      <c r="A54" s="12"/>
      <c r="B54" s="12"/>
      <c r="C54" s="14" t="s">
        <v>102</v>
      </c>
      <c r="D54" s="14"/>
      <c r="E54" s="14"/>
      <c r="F54" s="14"/>
      <c r="G54" s="14"/>
      <c r="H54" s="14">
        <v>30</v>
      </c>
      <c r="I54" s="15">
        <f>0.04*SUM(H54)</f>
        <v>1.2</v>
      </c>
      <c r="J54" s="12">
        <f t="shared" si="2"/>
        <v>30</v>
      </c>
      <c r="K54" s="19">
        <f t="shared" si="2"/>
        <v>1.2</v>
      </c>
      <c r="L54" s="14"/>
    </row>
    <row r="55" s="1" customFormat="1" ht="23.25" customHeight="1" spans="1:12">
      <c r="A55" s="12" t="s">
        <v>103</v>
      </c>
      <c r="B55" s="12" t="s">
        <v>14</v>
      </c>
      <c r="C55" s="12"/>
      <c r="D55" s="12">
        <f>SUM(D56:D57)</f>
        <v>7</v>
      </c>
      <c r="E55" s="12">
        <f>SUM(E56:E57)</f>
        <v>0.35</v>
      </c>
      <c r="F55" s="12">
        <f>SUM(F56:F57)</f>
        <v>80</v>
      </c>
      <c r="G55" s="12">
        <f>SUM(G56:G57)</f>
        <v>3.2</v>
      </c>
      <c r="H55" s="12">
        <f>SUM(H56:H64)</f>
        <v>400</v>
      </c>
      <c r="I55" s="12">
        <f>SUM(I56:I64)</f>
        <v>16</v>
      </c>
      <c r="J55" s="12">
        <f t="shared" si="2"/>
        <v>487</v>
      </c>
      <c r="K55" s="19">
        <f t="shared" si="2"/>
        <v>19.55</v>
      </c>
      <c r="L55" s="12"/>
    </row>
    <row r="56" s="2" customFormat="1" ht="23.25" customHeight="1" spans="1:12">
      <c r="A56" s="12"/>
      <c r="B56" s="14" t="s">
        <v>104</v>
      </c>
      <c r="C56" s="12" t="s">
        <v>105</v>
      </c>
      <c r="D56" s="12">
        <v>7</v>
      </c>
      <c r="E56" s="12">
        <f>SUM(D56*0.05)</f>
        <v>0.35</v>
      </c>
      <c r="F56" s="12">
        <v>50</v>
      </c>
      <c r="G56" s="12">
        <f>SUM(F56*0.08/12*6)</f>
        <v>2</v>
      </c>
      <c r="H56" s="12"/>
      <c r="I56" s="12"/>
      <c r="J56" s="12">
        <f t="shared" si="2"/>
        <v>57</v>
      </c>
      <c r="K56" s="19">
        <f t="shared" si="2"/>
        <v>2.35</v>
      </c>
      <c r="L56" s="12" t="s">
        <v>19</v>
      </c>
    </row>
    <row r="57" s="2" customFormat="1" ht="23.25" customHeight="1" spans="1:12">
      <c r="A57" s="12"/>
      <c r="B57" s="14" t="s">
        <v>106</v>
      </c>
      <c r="C57" s="12" t="s">
        <v>107</v>
      </c>
      <c r="D57" s="12"/>
      <c r="E57" s="12"/>
      <c r="F57" s="12">
        <v>30</v>
      </c>
      <c r="G57" s="12">
        <f>SUM(F57*0.08/12*6)</f>
        <v>1.2</v>
      </c>
      <c r="H57" s="12"/>
      <c r="I57" s="12"/>
      <c r="J57" s="12">
        <f t="shared" si="2"/>
        <v>30</v>
      </c>
      <c r="K57" s="19">
        <f t="shared" si="2"/>
        <v>1.2</v>
      </c>
      <c r="L57" s="12" t="s">
        <v>19</v>
      </c>
    </row>
    <row r="58" s="2" customFormat="1" ht="23.25" customHeight="1" spans="1:12">
      <c r="A58" s="12"/>
      <c r="B58" s="14" t="s">
        <v>108</v>
      </c>
      <c r="C58" s="13" t="s">
        <v>109</v>
      </c>
      <c r="D58" s="12"/>
      <c r="E58" s="12"/>
      <c r="F58" s="12"/>
      <c r="G58" s="12"/>
      <c r="H58" s="15">
        <v>50</v>
      </c>
      <c r="I58" s="15">
        <f t="shared" ref="I58:I64" si="9">0.04*SUM(H58)</f>
        <v>2</v>
      </c>
      <c r="J58" s="12">
        <f t="shared" si="2"/>
        <v>50</v>
      </c>
      <c r="K58" s="19">
        <f t="shared" si="2"/>
        <v>2</v>
      </c>
      <c r="L58" s="12"/>
    </row>
    <row r="59" s="2" customFormat="1" ht="23.25" customHeight="1" spans="1:12">
      <c r="A59" s="12"/>
      <c r="B59" s="14" t="s">
        <v>110</v>
      </c>
      <c r="C59" s="13" t="s">
        <v>111</v>
      </c>
      <c r="D59" s="12"/>
      <c r="E59" s="12"/>
      <c r="F59" s="12"/>
      <c r="G59" s="12"/>
      <c r="H59" s="15">
        <v>60</v>
      </c>
      <c r="I59" s="15">
        <f t="shared" si="9"/>
        <v>2.4</v>
      </c>
      <c r="J59" s="12">
        <f t="shared" si="2"/>
        <v>60</v>
      </c>
      <c r="K59" s="19">
        <f t="shared" si="2"/>
        <v>2.4</v>
      </c>
      <c r="L59" s="12"/>
    </row>
    <row r="60" s="2" customFormat="1" ht="23.25" customHeight="1" spans="1:12">
      <c r="A60" s="12" t="s">
        <v>103</v>
      </c>
      <c r="B60" s="14" t="s">
        <v>112</v>
      </c>
      <c r="C60" s="13" t="s">
        <v>113</v>
      </c>
      <c r="D60" s="12"/>
      <c r="E60" s="12"/>
      <c r="F60" s="12"/>
      <c r="G60" s="12"/>
      <c r="H60" s="15">
        <v>50</v>
      </c>
      <c r="I60" s="15">
        <f t="shared" si="9"/>
        <v>2</v>
      </c>
      <c r="J60" s="12">
        <f t="shared" si="2"/>
        <v>50</v>
      </c>
      <c r="K60" s="19">
        <f t="shared" si="2"/>
        <v>2</v>
      </c>
      <c r="L60" s="12"/>
    </row>
    <row r="61" s="2" customFormat="1" ht="23.25" customHeight="1" spans="1:12">
      <c r="A61" s="12"/>
      <c r="B61" s="14" t="s">
        <v>114</v>
      </c>
      <c r="C61" s="13" t="s">
        <v>115</v>
      </c>
      <c r="D61" s="12"/>
      <c r="E61" s="12"/>
      <c r="F61" s="12"/>
      <c r="G61" s="12"/>
      <c r="H61" s="15">
        <v>60</v>
      </c>
      <c r="I61" s="15">
        <f t="shared" si="9"/>
        <v>2.4</v>
      </c>
      <c r="J61" s="12">
        <f t="shared" si="2"/>
        <v>60</v>
      </c>
      <c r="K61" s="19">
        <f t="shared" si="2"/>
        <v>2.4</v>
      </c>
      <c r="L61" s="12"/>
    </row>
    <row r="62" s="2" customFormat="1" ht="23.25" customHeight="1" spans="1:12">
      <c r="A62" s="12"/>
      <c r="B62" s="14" t="s">
        <v>114</v>
      </c>
      <c r="C62" s="13" t="s">
        <v>116</v>
      </c>
      <c r="D62" s="12"/>
      <c r="E62" s="12"/>
      <c r="F62" s="12"/>
      <c r="G62" s="12"/>
      <c r="H62" s="15">
        <v>60</v>
      </c>
      <c r="I62" s="15">
        <f t="shared" si="9"/>
        <v>2.4</v>
      </c>
      <c r="J62" s="12">
        <f t="shared" si="2"/>
        <v>60</v>
      </c>
      <c r="K62" s="19">
        <f t="shared" si="2"/>
        <v>2.4</v>
      </c>
      <c r="L62" s="12"/>
    </row>
    <row r="63" s="2" customFormat="1" ht="23.25" customHeight="1" spans="1:12">
      <c r="A63" s="12"/>
      <c r="B63" s="14" t="s">
        <v>114</v>
      </c>
      <c r="C63" s="13" t="s">
        <v>117</v>
      </c>
      <c r="D63" s="12"/>
      <c r="E63" s="12"/>
      <c r="F63" s="12"/>
      <c r="G63" s="12"/>
      <c r="H63" s="15">
        <v>60</v>
      </c>
      <c r="I63" s="15">
        <f t="shared" si="9"/>
        <v>2.4</v>
      </c>
      <c r="J63" s="12">
        <f t="shared" si="2"/>
        <v>60</v>
      </c>
      <c r="K63" s="19">
        <f t="shared" si="2"/>
        <v>2.4</v>
      </c>
      <c r="L63" s="12"/>
    </row>
    <row r="64" s="2" customFormat="1" ht="23.25" customHeight="1" spans="1:12">
      <c r="A64" s="12"/>
      <c r="B64" s="14" t="s">
        <v>114</v>
      </c>
      <c r="C64" s="15" t="s">
        <v>118</v>
      </c>
      <c r="D64" s="14"/>
      <c r="E64" s="14"/>
      <c r="F64" s="14"/>
      <c r="G64" s="14"/>
      <c r="H64" s="15">
        <v>60</v>
      </c>
      <c r="I64" s="15">
        <f t="shared" si="9"/>
        <v>2.4</v>
      </c>
      <c r="J64" s="12">
        <f t="shared" si="2"/>
        <v>60</v>
      </c>
      <c r="K64" s="19">
        <f t="shared" si="2"/>
        <v>2.4</v>
      </c>
      <c r="L64" s="14"/>
    </row>
    <row r="65" s="2" customFormat="1" ht="23.25" customHeight="1" spans="1:12">
      <c r="A65" s="16" t="s">
        <v>119</v>
      </c>
      <c r="B65" s="12" t="s">
        <v>14</v>
      </c>
      <c r="C65" s="12"/>
      <c r="D65" s="12">
        <f t="shared" ref="D65:I65" si="10">SUM(D66:D76)</f>
        <v>12.87</v>
      </c>
      <c r="E65" s="12">
        <f t="shared" si="10"/>
        <v>0.6435</v>
      </c>
      <c r="F65" s="12">
        <f t="shared" si="10"/>
        <v>185</v>
      </c>
      <c r="G65" s="12">
        <f t="shared" si="10"/>
        <v>7.4</v>
      </c>
      <c r="H65" s="12">
        <f t="shared" si="10"/>
        <v>70</v>
      </c>
      <c r="I65" s="12">
        <f t="shared" si="10"/>
        <v>2.8</v>
      </c>
      <c r="J65" s="12">
        <f t="shared" si="2"/>
        <v>267.87</v>
      </c>
      <c r="K65" s="19">
        <f>SUM(E65,G65,I65)</f>
        <v>10.8435</v>
      </c>
      <c r="L65" s="12"/>
    </row>
    <row r="66" s="1" customFormat="1" ht="23.25" customHeight="1" spans="1:12">
      <c r="A66" s="17"/>
      <c r="B66" s="14" t="s">
        <v>120</v>
      </c>
      <c r="C66" s="12" t="s">
        <v>121</v>
      </c>
      <c r="D66" s="12">
        <v>7</v>
      </c>
      <c r="E66" s="12">
        <f>SUM(D66*0.05)</f>
        <v>0.35</v>
      </c>
      <c r="F66" s="12">
        <v>25</v>
      </c>
      <c r="G66" s="12">
        <f t="shared" ref="G66:G72" si="11">SUM(F66*0.08/12*6)</f>
        <v>1</v>
      </c>
      <c r="H66" s="12"/>
      <c r="I66" s="12"/>
      <c r="J66" s="12">
        <f t="shared" si="2"/>
        <v>32</v>
      </c>
      <c r="K66" s="19">
        <f t="shared" si="2"/>
        <v>1.35</v>
      </c>
      <c r="L66" s="12" t="s">
        <v>19</v>
      </c>
    </row>
    <row r="67" s="1" customFormat="1" ht="23.25" customHeight="1" spans="1:12">
      <c r="A67" s="17"/>
      <c r="B67" s="12" t="s">
        <v>122</v>
      </c>
      <c r="C67" s="12" t="s">
        <v>123</v>
      </c>
      <c r="D67" s="12">
        <v>5.87</v>
      </c>
      <c r="E67" s="12">
        <f>SUM(D67*0.05)</f>
        <v>0.2935</v>
      </c>
      <c r="F67" s="12">
        <v>20</v>
      </c>
      <c r="G67" s="12">
        <f t="shared" si="11"/>
        <v>0.8</v>
      </c>
      <c r="H67" s="12"/>
      <c r="I67" s="12"/>
      <c r="J67" s="12">
        <f t="shared" si="2"/>
        <v>25.87</v>
      </c>
      <c r="K67" s="19">
        <f t="shared" si="2"/>
        <v>1.0935</v>
      </c>
      <c r="L67" s="12" t="s">
        <v>19</v>
      </c>
    </row>
    <row r="68" s="1" customFormat="1" ht="23.25" customHeight="1" spans="1:12">
      <c r="A68" s="17"/>
      <c r="B68" s="12" t="s">
        <v>124</v>
      </c>
      <c r="C68" s="12" t="s">
        <v>119</v>
      </c>
      <c r="D68" s="12"/>
      <c r="E68" s="12"/>
      <c r="F68" s="12">
        <v>40</v>
      </c>
      <c r="G68" s="12">
        <f t="shared" si="11"/>
        <v>1.6</v>
      </c>
      <c r="H68" s="12"/>
      <c r="I68" s="12"/>
      <c r="J68" s="12">
        <f t="shared" si="2"/>
        <v>40</v>
      </c>
      <c r="K68" s="19">
        <f t="shared" si="2"/>
        <v>1.6</v>
      </c>
      <c r="L68" s="12" t="s">
        <v>19</v>
      </c>
    </row>
    <row r="69" s="1" customFormat="1" ht="23.25" customHeight="1" spans="1:12">
      <c r="A69" s="17"/>
      <c r="B69" s="12" t="s">
        <v>125</v>
      </c>
      <c r="C69" s="14" t="s">
        <v>126</v>
      </c>
      <c r="D69" s="12"/>
      <c r="E69" s="12"/>
      <c r="F69" s="12">
        <v>30</v>
      </c>
      <c r="G69" s="12">
        <f t="shared" si="11"/>
        <v>1.2</v>
      </c>
      <c r="H69" s="12"/>
      <c r="I69" s="12"/>
      <c r="J69" s="12">
        <f t="shared" si="2"/>
        <v>30</v>
      </c>
      <c r="K69" s="19">
        <f t="shared" si="2"/>
        <v>1.2</v>
      </c>
      <c r="L69" s="12" t="s">
        <v>19</v>
      </c>
    </row>
    <row r="70" s="1" customFormat="1" ht="23.25" customHeight="1" spans="1:12">
      <c r="A70" s="17"/>
      <c r="B70" s="12" t="s">
        <v>125</v>
      </c>
      <c r="C70" s="14" t="s">
        <v>127</v>
      </c>
      <c r="D70" s="12"/>
      <c r="E70" s="12"/>
      <c r="F70" s="12">
        <v>30</v>
      </c>
      <c r="G70" s="12">
        <f t="shared" si="11"/>
        <v>1.2</v>
      </c>
      <c r="H70" s="12"/>
      <c r="I70" s="12"/>
      <c r="J70" s="12">
        <f t="shared" si="2"/>
        <v>30</v>
      </c>
      <c r="K70" s="19">
        <f t="shared" si="2"/>
        <v>1.2</v>
      </c>
      <c r="L70" s="12" t="s">
        <v>19</v>
      </c>
    </row>
    <row r="71" s="1" customFormat="1" ht="23.25" customHeight="1" spans="1:12">
      <c r="A71" s="17"/>
      <c r="B71" s="12" t="s">
        <v>128</v>
      </c>
      <c r="C71" s="14" t="s">
        <v>129</v>
      </c>
      <c r="D71" s="12"/>
      <c r="E71" s="12"/>
      <c r="F71" s="12">
        <v>20</v>
      </c>
      <c r="G71" s="12">
        <f t="shared" si="11"/>
        <v>0.8</v>
      </c>
      <c r="H71" s="12"/>
      <c r="I71" s="12"/>
      <c r="J71" s="12">
        <f t="shared" si="2"/>
        <v>20</v>
      </c>
      <c r="K71" s="19">
        <f t="shared" si="2"/>
        <v>0.8</v>
      </c>
      <c r="L71" s="12" t="s">
        <v>19</v>
      </c>
    </row>
    <row r="72" s="1" customFormat="1" ht="23.25" customHeight="1" spans="1:12">
      <c r="A72" s="17"/>
      <c r="B72" s="12" t="s">
        <v>130</v>
      </c>
      <c r="C72" s="14" t="s">
        <v>131</v>
      </c>
      <c r="D72" s="12"/>
      <c r="E72" s="12"/>
      <c r="F72" s="12">
        <v>20</v>
      </c>
      <c r="G72" s="12">
        <f t="shared" si="11"/>
        <v>0.8</v>
      </c>
      <c r="H72" s="12"/>
      <c r="I72" s="12"/>
      <c r="J72" s="12">
        <f>SUM(D72,F72,H72)</f>
        <v>20</v>
      </c>
      <c r="K72" s="19">
        <f t="shared" si="2"/>
        <v>0.8</v>
      </c>
      <c r="L72" s="12" t="s">
        <v>19</v>
      </c>
    </row>
    <row r="73" s="1" customFormat="1" ht="23.25" customHeight="1" spans="1:12">
      <c r="A73" s="18"/>
      <c r="B73" s="12" t="s">
        <v>132</v>
      </c>
      <c r="C73" s="14" t="s">
        <v>133</v>
      </c>
      <c r="D73" s="12"/>
      <c r="E73" s="12"/>
      <c r="F73" s="12"/>
      <c r="G73" s="12"/>
      <c r="H73" s="12"/>
      <c r="I73" s="12"/>
      <c r="J73" s="12">
        <f>SUM(D73,F73,H73)</f>
        <v>0</v>
      </c>
      <c r="K73" s="19">
        <f t="shared" si="2"/>
        <v>0</v>
      </c>
      <c r="L73" s="12"/>
    </row>
    <row r="74" s="1" customFormat="1" ht="23.25" customHeight="1" spans="1:12">
      <c r="A74" s="12" t="s">
        <v>119</v>
      </c>
      <c r="B74" s="12" t="s">
        <v>134</v>
      </c>
      <c r="C74" s="14" t="s">
        <v>135</v>
      </c>
      <c r="D74" s="12"/>
      <c r="E74" s="12"/>
      <c r="F74" s="12"/>
      <c r="G74" s="12"/>
      <c r="H74" s="12"/>
      <c r="I74" s="12"/>
      <c r="J74" s="12">
        <f>SUM(D74,F74,H74)</f>
        <v>0</v>
      </c>
      <c r="K74" s="19">
        <f t="shared" si="2"/>
        <v>0</v>
      </c>
      <c r="L74" s="12"/>
    </row>
    <row r="75" s="1" customFormat="1" ht="23.25" customHeight="1" spans="1:12">
      <c r="A75" s="12"/>
      <c r="B75" s="12" t="s">
        <v>114</v>
      </c>
      <c r="C75" s="14" t="s">
        <v>136</v>
      </c>
      <c r="D75" s="12"/>
      <c r="E75" s="12"/>
      <c r="F75" s="12"/>
      <c r="G75" s="12"/>
      <c r="H75" s="14">
        <v>60</v>
      </c>
      <c r="I75" s="15">
        <f>0.04*SUM(H75)</f>
        <v>2.4</v>
      </c>
      <c r="J75" s="12">
        <f>SUM(D75,F75,H75)</f>
        <v>60</v>
      </c>
      <c r="K75" s="19">
        <f t="shared" si="2"/>
        <v>2.4</v>
      </c>
      <c r="L75" s="12"/>
    </row>
    <row r="76" s="1" customFormat="1" ht="34.5" customHeight="1" spans="1:12">
      <c r="A76" s="12"/>
      <c r="B76" s="12" t="s">
        <v>137</v>
      </c>
      <c r="C76" s="14" t="s">
        <v>138</v>
      </c>
      <c r="D76" s="14"/>
      <c r="E76" s="14"/>
      <c r="F76" s="14"/>
      <c r="G76" s="14"/>
      <c r="H76" s="14">
        <v>10</v>
      </c>
      <c r="I76" s="15">
        <f>0.04*SUM(H76)</f>
        <v>0.4</v>
      </c>
      <c r="J76" s="12">
        <f>SUM(D76,F76,H76)</f>
        <v>10</v>
      </c>
      <c r="K76" s="19">
        <f t="shared" si="2"/>
        <v>0.4</v>
      </c>
      <c r="L76" s="14"/>
    </row>
    <row r="77" s="2" customFormat="1" ht="23.25" customHeight="1" spans="1:12">
      <c r="A77" s="12" t="s">
        <v>139</v>
      </c>
      <c r="B77" s="12" t="s">
        <v>14</v>
      </c>
      <c r="C77" s="14"/>
      <c r="D77" s="12">
        <f t="shared" ref="D77:I77" si="12">SUM(D78:D85)</f>
        <v>12.87</v>
      </c>
      <c r="E77" s="12">
        <f t="shared" si="12"/>
        <v>0.6435</v>
      </c>
      <c r="F77" s="12">
        <f t="shared" si="12"/>
        <v>150.7361</v>
      </c>
      <c r="G77" s="12">
        <f t="shared" si="12"/>
        <v>6.029444</v>
      </c>
      <c r="H77" s="12">
        <f t="shared" si="12"/>
        <v>180</v>
      </c>
      <c r="I77" s="12">
        <f t="shared" si="12"/>
        <v>7.2</v>
      </c>
      <c r="J77" s="12">
        <f t="shared" si="2"/>
        <v>343.6061</v>
      </c>
      <c r="K77" s="19">
        <f>SUM(E77,G77,I77)</f>
        <v>13.872944</v>
      </c>
      <c r="L77" s="12"/>
    </row>
    <row r="78" s="1" customFormat="1" ht="23.25" customHeight="1" spans="1:12">
      <c r="A78" s="12"/>
      <c r="B78" s="14" t="s">
        <v>140</v>
      </c>
      <c r="C78" s="12" t="s">
        <v>141</v>
      </c>
      <c r="D78" s="12">
        <v>5.87</v>
      </c>
      <c r="E78" s="12">
        <f>SUM(D78*0.05)</f>
        <v>0.2935</v>
      </c>
      <c r="F78" s="14">
        <v>30.7361</v>
      </c>
      <c r="G78" s="12">
        <f>SUM(F78*0.08/12*6)</f>
        <v>1.229444</v>
      </c>
      <c r="H78" s="12"/>
      <c r="I78" s="12"/>
      <c r="J78" s="12">
        <f t="shared" si="2"/>
        <v>36.6061</v>
      </c>
      <c r="K78" s="19">
        <f t="shared" si="2"/>
        <v>1.522944</v>
      </c>
      <c r="L78" s="12" t="s">
        <v>19</v>
      </c>
    </row>
    <row r="79" s="1" customFormat="1" ht="23.25" customHeight="1" spans="1:12">
      <c r="A79" s="12"/>
      <c r="B79" s="12" t="s">
        <v>142</v>
      </c>
      <c r="C79" s="12" t="s">
        <v>143</v>
      </c>
      <c r="D79" s="12">
        <v>7</v>
      </c>
      <c r="E79" s="12">
        <f>SUM(D79*0.05)</f>
        <v>0.35</v>
      </c>
      <c r="F79" s="12">
        <v>30</v>
      </c>
      <c r="G79" s="12">
        <f>SUM(F79*0.08/12*6)</f>
        <v>1.2</v>
      </c>
      <c r="H79" s="12"/>
      <c r="I79" s="12"/>
      <c r="J79" s="12">
        <f t="shared" si="2"/>
        <v>37</v>
      </c>
      <c r="K79" s="19">
        <f t="shared" si="2"/>
        <v>1.55</v>
      </c>
      <c r="L79" s="12" t="s">
        <v>19</v>
      </c>
    </row>
    <row r="80" s="1" customFormat="1" ht="23.25" customHeight="1" spans="1:12">
      <c r="A80" s="12"/>
      <c r="B80" s="12"/>
      <c r="C80" s="12" t="s">
        <v>144</v>
      </c>
      <c r="D80" s="12"/>
      <c r="E80" s="12"/>
      <c r="F80" s="12">
        <v>30</v>
      </c>
      <c r="G80" s="12">
        <f>SUM(F80*0.08/12*6)</f>
        <v>1.2</v>
      </c>
      <c r="H80" s="12"/>
      <c r="I80" s="12"/>
      <c r="J80" s="12">
        <f t="shared" si="2"/>
        <v>30</v>
      </c>
      <c r="K80" s="19">
        <f t="shared" si="2"/>
        <v>1.2</v>
      </c>
      <c r="L80" s="12" t="s">
        <v>19</v>
      </c>
    </row>
    <row r="81" s="1" customFormat="1" ht="23.25" customHeight="1" spans="1:12">
      <c r="A81" s="12" t="s">
        <v>139</v>
      </c>
      <c r="B81" s="12" t="s">
        <v>142</v>
      </c>
      <c r="C81" s="12" t="s">
        <v>139</v>
      </c>
      <c r="D81" s="12"/>
      <c r="E81" s="12"/>
      <c r="F81" s="12">
        <v>30</v>
      </c>
      <c r="G81" s="12">
        <f>SUM(F81*0.08/12*6)</f>
        <v>1.2</v>
      </c>
      <c r="H81" s="12"/>
      <c r="I81" s="12"/>
      <c r="J81" s="12">
        <f t="shared" si="2"/>
        <v>30</v>
      </c>
      <c r="K81" s="19">
        <f t="shared" si="2"/>
        <v>1.2</v>
      </c>
      <c r="L81" s="12" t="s">
        <v>19</v>
      </c>
    </row>
    <row r="82" s="1" customFormat="1" ht="23.25" customHeight="1" spans="1:12">
      <c r="A82" s="12"/>
      <c r="B82" s="12"/>
      <c r="C82" s="12" t="s">
        <v>145</v>
      </c>
      <c r="D82" s="12"/>
      <c r="E82" s="12"/>
      <c r="F82" s="12">
        <v>30</v>
      </c>
      <c r="G82" s="12">
        <f>SUM(F82*0.08/12*6)</f>
        <v>1.2</v>
      </c>
      <c r="H82" s="12"/>
      <c r="I82" s="12"/>
      <c r="J82" s="12">
        <f t="shared" si="2"/>
        <v>30</v>
      </c>
      <c r="K82" s="19">
        <f t="shared" si="2"/>
        <v>1.2</v>
      </c>
      <c r="L82" s="12" t="s">
        <v>19</v>
      </c>
    </row>
    <row r="83" s="1" customFormat="1" ht="23.25" customHeight="1" spans="1:12">
      <c r="A83" s="12"/>
      <c r="B83" s="12" t="s">
        <v>146</v>
      </c>
      <c r="C83" s="12" t="s">
        <v>147</v>
      </c>
      <c r="D83" s="12"/>
      <c r="E83" s="12"/>
      <c r="F83" s="12"/>
      <c r="G83" s="12"/>
      <c r="H83" s="14">
        <v>60</v>
      </c>
      <c r="I83" s="15">
        <f>0.04*SUM(H83)</f>
        <v>2.4</v>
      </c>
      <c r="J83" s="12">
        <f t="shared" si="2"/>
        <v>60</v>
      </c>
      <c r="K83" s="19">
        <f t="shared" si="2"/>
        <v>2.4</v>
      </c>
      <c r="L83" s="12"/>
    </row>
    <row r="84" s="1" customFormat="1" ht="23.25" customHeight="1" spans="1:12">
      <c r="A84" s="12"/>
      <c r="B84" s="12"/>
      <c r="C84" s="12" t="s">
        <v>148</v>
      </c>
      <c r="D84" s="12"/>
      <c r="E84" s="12"/>
      <c r="F84" s="12"/>
      <c r="G84" s="12"/>
      <c r="H84" s="14">
        <v>60</v>
      </c>
      <c r="I84" s="15">
        <f>0.04*SUM(H84)</f>
        <v>2.4</v>
      </c>
      <c r="J84" s="12">
        <f t="shared" si="2"/>
        <v>60</v>
      </c>
      <c r="K84" s="19">
        <f t="shared" si="2"/>
        <v>2.4</v>
      </c>
      <c r="L84" s="12"/>
    </row>
    <row r="85" s="1" customFormat="1" ht="23.25" customHeight="1" spans="1:12">
      <c r="A85" s="12"/>
      <c r="B85" s="12"/>
      <c r="C85" s="14" t="s">
        <v>149</v>
      </c>
      <c r="D85" s="14"/>
      <c r="E85" s="14"/>
      <c r="F85" s="14"/>
      <c r="G85" s="14"/>
      <c r="H85" s="14">
        <v>60</v>
      </c>
      <c r="I85" s="15">
        <f>0.04*SUM(H85)</f>
        <v>2.4</v>
      </c>
      <c r="J85" s="12">
        <f t="shared" si="2"/>
        <v>60</v>
      </c>
      <c r="K85" s="19">
        <f t="shared" si="2"/>
        <v>2.4</v>
      </c>
      <c r="L85" s="12"/>
    </row>
    <row r="86" s="2" customFormat="1" ht="23.25" customHeight="1" spans="1:12">
      <c r="A86" s="16" t="s">
        <v>150</v>
      </c>
      <c r="B86" s="12" t="s">
        <v>14</v>
      </c>
      <c r="C86" s="12"/>
      <c r="D86" s="12">
        <f t="shared" ref="D86:I86" si="13">SUM(D87:D91)</f>
        <v>9.87</v>
      </c>
      <c r="E86" s="12">
        <f t="shared" si="13"/>
        <v>0.4935</v>
      </c>
      <c r="F86" s="12">
        <f t="shared" si="13"/>
        <v>30</v>
      </c>
      <c r="G86" s="12">
        <f t="shared" si="13"/>
        <v>1.2</v>
      </c>
      <c r="H86" s="12">
        <f t="shared" si="13"/>
        <v>60</v>
      </c>
      <c r="I86" s="12">
        <f t="shared" si="13"/>
        <v>2.4</v>
      </c>
      <c r="J86" s="12">
        <f t="shared" si="2"/>
        <v>99.87</v>
      </c>
      <c r="K86" s="19">
        <f t="shared" si="2"/>
        <v>4.0935</v>
      </c>
      <c r="L86" s="12"/>
    </row>
    <row r="87" s="1" customFormat="1" ht="23.25" customHeight="1" spans="1:12">
      <c r="A87" s="17"/>
      <c r="B87" s="12" t="s">
        <v>151</v>
      </c>
      <c r="C87" s="12" t="s">
        <v>152</v>
      </c>
      <c r="D87" s="12">
        <v>4</v>
      </c>
      <c r="E87" s="12">
        <f>SUM(D87*0.05)</f>
        <v>0.2</v>
      </c>
      <c r="F87" s="12"/>
      <c r="G87" s="12"/>
      <c r="H87" s="14">
        <v>10</v>
      </c>
      <c r="I87" s="15">
        <f>0.04*SUM(H87)</f>
        <v>0.4</v>
      </c>
      <c r="J87" s="12">
        <f t="shared" si="2"/>
        <v>14</v>
      </c>
      <c r="K87" s="19">
        <f t="shared" si="2"/>
        <v>0.6</v>
      </c>
      <c r="L87" s="12"/>
    </row>
    <row r="88" s="1" customFormat="1" ht="23.25" customHeight="1" spans="1:12">
      <c r="A88" s="17"/>
      <c r="B88" s="12" t="s">
        <v>142</v>
      </c>
      <c r="C88" s="12" t="s">
        <v>153</v>
      </c>
      <c r="D88" s="12">
        <v>5.87</v>
      </c>
      <c r="E88" s="12">
        <f>SUM(D88*0.05)</f>
        <v>0.2935</v>
      </c>
      <c r="F88" s="12">
        <v>30</v>
      </c>
      <c r="G88" s="12">
        <f>SUM(F88*0.08/12*6)</f>
        <v>1.2</v>
      </c>
      <c r="H88" s="12"/>
      <c r="I88" s="12"/>
      <c r="J88" s="12">
        <f t="shared" si="2"/>
        <v>35.87</v>
      </c>
      <c r="K88" s="19">
        <f t="shared" si="2"/>
        <v>1.4935</v>
      </c>
      <c r="L88" s="12" t="s">
        <v>19</v>
      </c>
    </row>
    <row r="89" s="1" customFormat="1" ht="23.25" customHeight="1" spans="1:12">
      <c r="A89" s="17"/>
      <c r="B89" s="12" t="s">
        <v>154</v>
      </c>
      <c r="C89" s="12" t="s">
        <v>155</v>
      </c>
      <c r="D89" s="12"/>
      <c r="E89" s="12"/>
      <c r="F89" s="12"/>
      <c r="G89" s="12"/>
      <c r="H89" s="15">
        <v>0</v>
      </c>
      <c r="I89" s="15">
        <f>0.04*SUM(H89)</f>
        <v>0</v>
      </c>
      <c r="J89" s="12">
        <f t="shared" si="2"/>
        <v>0</v>
      </c>
      <c r="K89" s="19">
        <f t="shared" si="2"/>
        <v>0</v>
      </c>
      <c r="L89" s="12"/>
    </row>
    <row r="90" s="1" customFormat="1" ht="34.5" customHeight="1" spans="1:12">
      <c r="A90" s="17"/>
      <c r="B90" s="12" t="s">
        <v>156</v>
      </c>
      <c r="C90" s="12" t="s">
        <v>157</v>
      </c>
      <c r="D90" s="12"/>
      <c r="E90" s="12"/>
      <c r="F90" s="12"/>
      <c r="G90" s="12"/>
      <c r="H90" s="14">
        <v>30</v>
      </c>
      <c r="I90" s="15">
        <f>0.04*SUM(H90)</f>
        <v>1.2</v>
      </c>
      <c r="J90" s="12">
        <f t="shared" si="2"/>
        <v>30</v>
      </c>
      <c r="K90" s="19">
        <f t="shared" si="2"/>
        <v>1.2</v>
      </c>
      <c r="L90" s="12"/>
    </row>
    <row r="91" s="1" customFormat="1" ht="34.5" customHeight="1" spans="1:12">
      <c r="A91" s="18"/>
      <c r="B91" s="12" t="s">
        <v>158</v>
      </c>
      <c r="C91" s="14" t="s">
        <v>159</v>
      </c>
      <c r="D91" s="14"/>
      <c r="E91" s="14"/>
      <c r="F91" s="14"/>
      <c r="G91" s="14"/>
      <c r="H91" s="14">
        <v>20</v>
      </c>
      <c r="I91" s="15">
        <f>0.04*SUM(H91)</f>
        <v>0.8</v>
      </c>
      <c r="J91" s="12">
        <f t="shared" si="2"/>
        <v>20</v>
      </c>
      <c r="K91" s="19">
        <f t="shared" si="2"/>
        <v>0.8</v>
      </c>
      <c r="L91" s="12"/>
    </row>
    <row r="92" s="4" customFormat="1" ht="23.25" customHeight="1" spans="1:12">
      <c r="A92" s="12" t="s">
        <v>160</v>
      </c>
      <c r="B92" s="13" t="s">
        <v>14</v>
      </c>
      <c r="C92" s="13"/>
      <c r="D92" s="13">
        <f t="shared" ref="D92:I92" si="14">SUM(D93:D95)</f>
        <v>14.87</v>
      </c>
      <c r="E92" s="13">
        <f t="shared" si="14"/>
        <v>0.7435</v>
      </c>
      <c r="F92" s="13">
        <f t="shared" si="14"/>
        <v>30</v>
      </c>
      <c r="G92" s="13">
        <f t="shared" si="14"/>
        <v>1.2</v>
      </c>
      <c r="H92" s="13">
        <f t="shared" si="14"/>
        <v>110</v>
      </c>
      <c r="I92" s="13">
        <f t="shared" si="14"/>
        <v>4.4</v>
      </c>
      <c r="J92" s="13">
        <f t="shared" si="2"/>
        <v>154.87</v>
      </c>
      <c r="K92" s="20">
        <f t="shared" si="2"/>
        <v>6.3435</v>
      </c>
      <c r="L92" s="13"/>
    </row>
    <row r="93" s="1" customFormat="1" ht="23.25" customHeight="1" spans="1:12">
      <c r="A93" s="12"/>
      <c r="B93" s="12" t="s">
        <v>161</v>
      </c>
      <c r="C93" s="12" t="s">
        <v>162</v>
      </c>
      <c r="D93" s="12">
        <v>14.87</v>
      </c>
      <c r="E93" s="12">
        <f>SUM(D93*0.05)</f>
        <v>0.7435</v>
      </c>
      <c r="F93" s="12">
        <v>20</v>
      </c>
      <c r="G93" s="12">
        <f>SUM(F93*0.08/12*6)</f>
        <v>0.8</v>
      </c>
      <c r="H93" s="15">
        <v>30</v>
      </c>
      <c r="I93" s="15">
        <f>0.04*SUM(H93)</f>
        <v>1.2</v>
      </c>
      <c r="J93" s="12">
        <f t="shared" si="2"/>
        <v>64.87</v>
      </c>
      <c r="K93" s="19">
        <f t="shared" si="2"/>
        <v>2.7435</v>
      </c>
      <c r="L93" s="12"/>
    </row>
    <row r="94" s="1" customFormat="1" ht="23.25" customHeight="1" spans="1:12">
      <c r="A94" s="12"/>
      <c r="B94" s="14" t="s">
        <v>163</v>
      </c>
      <c r="C94" s="12" t="s">
        <v>164</v>
      </c>
      <c r="D94" s="12"/>
      <c r="E94" s="12"/>
      <c r="F94" s="12">
        <v>10</v>
      </c>
      <c r="G94" s="12">
        <f>SUM(F94*0.08/12*6)</f>
        <v>0.4</v>
      </c>
      <c r="H94" s="15">
        <v>30</v>
      </c>
      <c r="I94" s="15">
        <f>0.04*SUM(H94)</f>
        <v>1.2</v>
      </c>
      <c r="J94" s="12">
        <f t="shared" si="2"/>
        <v>40</v>
      </c>
      <c r="K94" s="19">
        <f t="shared" si="2"/>
        <v>1.6</v>
      </c>
      <c r="L94" s="12"/>
    </row>
    <row r="95" s="1" customFormat="1" ht="23.25" customHeight="1" spans="1:12">
      <c r="A95" s="12"/>
      <c r="B95" s="13" t="s">
        <v>165</v>
      </c>
      <c r="C95" s="12" t="s">
        <v>166</v>
      </c>
      <c r="D95" s="14"/>
      <c r="E95" s="14"/>
      <c r="F95" s="14"/>
      <c r="G95" s="14"/>
      <c r="H95" s="14">
        <v>50</v>
      </c>
      <c r="I95" s="15">
        <f>0.04*SUM(H95)</f>
        <v>2</v>
      </c>
      <c r="J95" s="12">
        <f t="shared" si="2"/>
        <v>50</v>
      </c>
      <c r="K95" s="19">
        <f t="shared" si="2"/>
        <v>2</v>
      </c>
      <c r="L95" s="12"/>
    </row>
    <row r="96" s="2" customFormat="1" ht="23.25" customHeight="1" spans="1:256">
      <c r="A96" s="16" t="s">
        <v>167</v>
      </c>
      <c r="B96" s="12" t="s">
        <v>14</v>
      </c>
      <c r="C96" s="12"/>
      <c r="D96" s="12">
        <f>SUM(D97:D101)</f>
        <v>47.87</v>
      </c>
      <c r="E96" s="12">
        <f>SUM(E97:E102)</f>
        <v>2.3935</v>
      </c>
      <c r="F96" s="12">
        <f>SUM(F97:F102)</f>
        <v>30</v>
      </c>
      <c r="G96" s="12">
        <f>SUM(G97:G102)</f>
        <v>1.2</v>
      </c>
      <c r="H96" s="12">
        <f>SUM(H97:H102)</f>
        <v>30</v>
      </c>
      <c r="I96" s="12">
        <f>SUM(I97:I102)</f>
        <v>1.2</v>
      </c>
      <c r="J96" s="12">
        <f t="shared" si="2"/>
        <v>107.87</v>
      </c>
      <c r="K96" s="19">
        <f t="shared" si="2"/>
        <v>4.7935</v>
      </c>
      <c r="L96" s="12"/>
      <c r="IV96" s="2">
        <f>SUM(K96)</f>
        <v>4.7935</v>
      </c>
    </row>
    <row r="97" s="1" customFormat="1" ht="23.25" customHeight="1" spans="1:12">
      <c r="A97" s="17"/>
      <c r="B97" s="12" t="s">
        <v>125</v>
      </c>
      <c r="C97" s="12" t="s">
        <v>168</v>
      </c>
      <c r="D97" s="12">
        <v>5.87</v>
      </c>
      <c r="E97" s="12">
        <f>SUM(D97*0.05)</f>
        <v>0.2935</v>
      </c>
      <c r="F97" s="12">
        <v>30</v>
      </c>
      <c r="G97" s="12">
        <f>SUM(F97*0.08/12*6)</f>
        <v>1.2</v>
      </c>
      <c r="H97" s="12"/>
      <c r="I97" s="12"/>
      <c r="J97" s="12">
        <f t="shared" si="2"/>
        <v>35.87</v>
      </c>
      <c r="K97" s="19">
        <f t="shared" si="2"/>
        <v>1.4935</v>
      </c>
      <c r="L97" s="12" t="s">
        <v>19</v>
      </c>
    </row>
    <row r="98" s="1" customFormat="1" ht="23.25" customHeight="1" spans="1:12">
      <c r="A98" s="17"/>
      <c r="B98" s="13" t="s">
        <v>169</v>
      </c>
      <c r="C98" s="12" t="s">
        <v>170</v>
      </c>
      <c r="D98" s="12">
        <v>2</v>
      </c>
      <c r="E98" s="12">
        <f>SUM(D98*0.05)</f>
        <v>0.1</v>
      </c>
      <c r="F98" s="12"/>
      <c r="G98" s="12"/>
      <c r="H98" s="14">
        <v>10</v>
      </c>
      <c r="I98" s="15">
        <f>0.04*SUM(H98)</f>
        <v>0.4</v>
      </c>
      <c r="J98" s="12">
        <f t="shared" si="2"/>
        <v>12</v>
      </c>
      <c r="K98" s="19">
        <f t="shared" si="2"/>
        <v>0.5</v>
      </c>
      <c r="L98" s="12"/>
    </row>
    <row r="99" s="1" customFormat="1" ht="23.25" customHeight="1" spans="1:12">
      <c r="A99" s="17"/>
      <c r="B99" s="12" t="s">
        <v>171</v>
      </c>
      <c r="C99" s="12" t="s">
        <v>172</v>
      </c>
      <c r="D99" s="12">
        <v>20</v>
      </c>
      <c r="E99" s="12">
        <f>SUM(D99*0.05)</f>
        <v>1</v>
      </c>
      <c r="F99" s="12"/>
      <c r="G99" s="12"/>
      <c r="H99" s="12"/>
      <c r="I99" s="12"/>
      <c r="J99" s="12">
        <f t="shared" ref="J99:K114" si="15">SUM(D99,F99,H99)</f>
        <v>20</v>
      </c>
      <c r="K99" s="19">
        <f t="shared" si="15"/>
        <v>1</v>
      </c>
      <c r="L99" s="12" t="s">
        <v>19</v>
      </c>
    </row>
    <row r="100" s="1" customFormat="1" ht="23.25" customHeight="1" spans="1:12">
      <c r="A100" s="18"/>
      <c r="B100" s="12"/>
      <c r="C100" s="12" t="s">
        <v>173</v>
      </c>
      <c r="D100" s="12">
        <v>20</v>
      </c>
      <c r="E100" s="12">
        <f>SUM(D100*0.05)</f>
        <v>1</v>
      </c>
      <c r="F100" s="12"/>
      <c r="G100" s="12"/>
      <c r="H100" s="12"/>
      <c r="I100" s="12"/>
      <c r="J100" s="12">
        <f t="shared" si="15"/>
        <v>20</v>
      </c>
      <c r="K100" s="19">
        <f t="shared" si="15"/>
        <v>1</v>
      </c>
      <c r="L100" s="12" t="s">
        <v>19</v>
      </c>
    </row>
    <row r="101" s="1" customFormat="1" ht="23.25" customHeight="1" spans="1:12">
      <c r="A101" s="12" t="s">
        <v>167</v>
      </c>
      <c r="B101" s="13" t="s">
        <v>174</v>
      </c>
      <c r="C101" s="13" t="s">
        <v>175</v>
      </c>
      <c r="D101" s="12"/>
      <c r="E101" s="12"/>
      <c r="F101" s="12"/>
      <c r="G101" s="12"/>
      <c r="H101" s="15">
        <v>10</v>
      </c>
      <c r="I101" s="15">
        <f>0.04*SUM(H101)</f>
        <v>0.4</v>
      </c>
      <c r="J101" s="12">
        <f t="shared" si="15"/>
        <v>10</v>
      </c>
      <c r="K101" s="19">
        <f t="shared" si="15"/>
        <v>0.4</v>
      </c>
      <c r="L101" s="12"/>
    </row>
    <row r="102" s="1" customFormat="1" ht="30.75" customHeight="1" spans="1:12">
      <c r="A102" s="12"/>
      <c r="B102" s="13" t="s">
        <v>176</v>
      </c>
      <c r="C102" s="12" t="s">
        <v>177</v>
      </c>
      <c r="D102" s="14"/>
      <c r="E102" s="14"/>
      <c r="F102" s="14"/>
      <c r="G102" s="14"/>
      <c r="H102" s="14">
        <v>10</v>
      </c>
      <c r="I102" s="15">
        <f>0.04*SUM(H102)</f>
        <v>0.4</v>
      </c>
      <c r="J102" s="12">
        <f t="shared" si="15"/>
        <v>10</v>
      </c>
      <c r="K102" s="19">
        <f t="shared" si="15"/>
        <v>0.4</v>
      </c>
      <c r="L102" s="12"/>
    </row>
    <row r="103" s="1" customFormat="1" ht="23.25" customHeight="1" spans="1:12">
      <c r="A103" s="16" t="s">
        <v>178</v>
      </c>
      <c r="B103" s="13" t="s">
        <v>14</v>
      </c>
      <c r="C103" s="12"/>
      <c r="D103" s="14">
        <f t="shared" ref="D103:I103" si="16">SUM(D104:D108)</f>
        <v>2</v>
      </c>
      <c r="E103" s="14">
        <f t="shared" si="16"/>
        <v>0.1</v>
      </c>
      <c r="F103" s="14">
        <f t="shared" si="16"/>
        <v>60</v>
      </c>
      <c r="G103" s="14">
        <f t="shared" si="16"/>
        <v>2.4</v>
      </c>
      <c r="H103" s="14">
        <f t="shared" si="16"/>
        <v>89</v>
      </c>
      <c r="I103" s="15">
        <f t="shared" si="16"/>
        <v>3.56</v>
      </c>
      <c r="J103" s="14">
        <f t="shared" si="15"/>
        <v>151</v>
      </c>
      <c r="K103" s="27">
        <f t="shared" si="15"/>
        <v>6.06</v>
      </c>
      <c r="L103" s="12"/>
    </row>
    <row r="104" s="2" customFormat="1" ht="23.25" customHeight="1" spans="1:12">
      <c r="A104" s="17"/>
      <c r="B104" s="14" t="s">
        <v>179</v>
      </c>
      <c r="C104" s="12" t="s">
        <v>180</v>
      </c>
      <c r="D104" s="12">
        <v>2</v>
      </c>
      <c r="E104" s="12">
        <f>SUM(D104*0.05)</f>
        <v>0.1</v>
      </c>
      <c r="F104" s="12">
        <v>60</v>
      </c>
      <c r="G104" s="12">
        <f>SUM(F104*0.08/12*6)</f>
        <v>2.4</v>
      </c>
      <c r="H104" s="12"/>
      <c r="I104" s="12"/>
      <c r="J104" s="14">
        <f t="shared" si="15"/>
        <v>62</v>
      </c>
      <c r="K104" s="27">
        <f t="shared" si="15"/>
        <v>2.5</v>
      </c>
      <c r="L104" s="12" t="s">
        <v>19</v>
      </c>
    </row>
    <row r="105" s="2" customFormat="1" ht="23.25" customHeight="1" spans="1:12">
      <c r="A105" s="17"/>
      <c r="B105" s="14" t="s">
        <v>120</v>
      </c>
      <c r="C105" s="13" t="s">
        <v>181</v>
      </c>
      <c r="D105" s="12"/>
      <c r="E105" s="12"/>
      <c r="F105" s="12"/>
      <c r="G105" s="12"/>
      <c r="H105" s="15">
        <v>25</v>
      </c>
      <c r="I105" s="15">
        <f>0.04*SUM(H105)</f>
        <v>1</v>
      </c>
      <c r="J105" s="14">
        <f t="shared" si="15"/>
        <v>25</v>
      </c>
      <c r="K105" s="27">
        <f t="shared" si="15"/>
        <v>1</v>
      </c>
      <c r="L105" s="12"/>
    </row>
    <row r="106" s="2" customFormat="1" ht="23.25" customHeight="1" spans="1:12">
      <c r="A106" s="17"/>
      <c r="B106" s="12" t="s">
        <v>182</v>
      </c>
      <c r="C106" s="12" t="s">
        <v>183</v>
      </c>
      <c r="D106" s="12"/>
      <c r="E106" s="12"/>
      <c r="F106" s="12"/>
      <c r="G106" s="12"/>
      <c r="H106" s="14">
        <v>34</v>
      </c>
      <c r="I106" s="15">
        <f>0.04*SUM(H106)</f>
        <v>1.36</v>
      </c>
      <c r="J106" s="14">
        <f t="shared" si="15"/>
        <v>34</v>
      </c>
      <c r="K106" s="27">
        <f t="shared" si="15"/>
        <v>1.36</v>
      </c>
      <c r="L106" s="12"/>
    </row>
    <row r="107" s="2" customFormat="1" ht="42" customHeight="1" spans="1:12">
      <c r="A107" s="17"/>
      <c r="B107" s="12" t="s">
        <v>184</v>
      </c>
      <c r="C107" s="12" t="s">
        <v>185</v>
      </c>
      <c r="D107" s="12"/>
      <c r="E107" s="12"/>
      <c r="F107" s="12"/>
      <c r="G107" s="12"/>
      <c r="H107" s="14">
        <v>20</v>
      </c>
      <c r="I107" s="15">
        <f>0.04*SUM(H107)</f>
        <v>0.8</v>
      </c>
      <c r="J107" s="14">
        <f t="shared" si="15"/>
        <v>20</v>
      </c>
      <c r="K107" s="27">
        <f t="shared" si="15"/>
        <v>0.8</v>
      </c>
      <c r="L107" s="12"/>
    </row>
    <row r="108" s="2" customFormat="1" ht="42" customHeight="1" spans="1:12">
      <c r="A108" s="18"/>
      <c r="B108" s="12" t="s">
        <v>186</v>
      </c>
      <c r="C108" s="12" t="s">
        <v>187</v>
      </c>
      <c r="D108" s="12"/>
      <c r="E108" s="12"/>
      <c r="F108" s="12"/>
      <c r="G108" s="12"/>
      <c r="H108" s="14">
        <v>10</v>
      </c>
      <c r="I108" s="15">
        <f>0.04*SUM(H108)</f>
        <v>0.4</v>
      </c>
      <c r="J108" s="14">
        <f t="shared" si="15"/>
        <v>10</v>
      </c>
      <c r="K108" s="27">
        <f t="shared" si="15"/>
        <v>0.4</v>
      </c>
      <c r="L108" s="12"/>
    </row>
    <row r="109" s="2" customFormat="1" ht="23.25" customHeight="1" spans="1:12">
      <c r="A109" s="16" t="s">
        <v>188</v>
      </c>
      <c r="B109" s="12" t="s">
        <v>14</v>
      </c>
      <c r="C109" s="12"/>
      <c r="D109" s="12">
        <f t="shared" ref="D109:I109" si="17">SUM(D110:D116)</f>
        <v>2</v>
      </c>
      <c r="E109" s="12">
        <f t="shared" si="17"/>
        <v>0.1</v>
      </c>
      <c r="F109" s="12">
        <f t="shared" si="17"/>
        <v>0</v>
      </c>
      <c r="G109" s="12">
        <f t="shared" si="17"/>
        <v>0</v>
      </c>
      <c r="H109" s="14">
        <f t="shared" si="17"/>
        <v>280</v>
      </c>
      <c r="I109" s="15">
        <f t="shared" si="17"/>
        <v>11.2</v>
      </c>
      <c r="J109" s="12">
        <f t="shared" si="15"/>
        <v>282</v>
      </c>
      <c r="K109" s="19">
        <f t="shared" si="15"/>
        <v>11.3</v>
      </c>
      <c r="L109" s="12"/>
    </row>
    <row r="110" s="2" customFormat="1" ht="23.25" customHeight="1" spans="1:12">
      <c r="A110" s="17"/>
      <c r="B110" s="12" t="s">
        <v>189</v>
      </c>
      <c r="C110" s="13" t="s">
        <v>190</v>
      </c>
      <c r="D110" s="12"/>
      <c r="E110" s="12"/>
      <c r="F110" s="12"/>
      <c r="G110" s="12"/>
      <c r="H110" s="15">
        <v>80</v>
      </c>
      <c r="I110" s="15">
        <f t="shared" ref="I110:I116" si="18">0.04*SUM(H110)</f>
        <v>3.2</v>
      </c>
      <c r="J110" s="12">
        <f t="shared" si="15"/>
        <v>80</v>
      </c>
      <c r="K110" s="19">
        <f t="shared" si="15"/>
        <v>3.2</v>
      </c>
      <c r="L110" s="12"/>
    </row>
    <row r="111" s="2" customFormat="1" ht="23.25" customHeight="1" spans="1:12">
      <c r="A111" s="17"/>
      <c r="B111" s="12" t="s">
        <v>191</v>
      </c>
      <c r="C111" s="12" t="s">
        <v>192</v>
      </c>
      <c r="D111" s="12"/>
      <c r="E111" s="12"/>
      <c r="F111" s="12"/>
      <c r="G111" s="12"/>
      <c r="H111" s="14">
        <v>20</v>
      </c>
      <c r="I111" s="15">
        <f t="shared" si="18"/>
        <v>0.8</v>
      </c>
      <c r="J111" s="12">
        <f t="shared" si="15"/>
        <v>20</v>
      </c>
      <c r="K111" s="19">
        <f t="shared" si="15"/>
        <v>0.8</v>
      </c>
      <c r="L111" s="12"/>
    </row>
    <row r="112" s="2" customFormat="1" ht="34.5" customHeight="1" spans="1:12">
      <c r="A112" s="17"/>
      <c r="B112" s="12" t="s">
        <v>193</v>
      </c>
      <c r="C112" s="12" t="s">
        <v>194</v>
      </c>
      <c r="D112" s="12"/>
      <c r="E112" s="12"/>
      <c r="F112" s="12"/>
      <c r="G112" s="12"/>
      <c r="H112" s="14">
        <v>30</v>
      </c>
      <c r="I112" s="15">
        <f t="shared" si="18"/>
        <v>1.2</v>
      </c>
      <c r="J112" s="12">
        <f t="shared" si="15"/>
        <v>30</v>
      </c>
      <c r="K112" s="19">
        <f t="shared" si="15"/>
        <v>1.2</v>
      </c>
      <c r="L112" s="12"/>
    </row>
    <row r="113" s="2" customFormat="1" ht="23.25" customHeight="1" spans="1:12">
      <c r="A113" s="17"/>
      <c r="B113" s="12" t="s">
        <v>195</v>
      </c>
      <c r="C113" s="12" t="s">
        <v>196</v>
      </c>
      <c r="D113" s="12"/>
      <c r="E113" s="12"/>
      <c r="F113" s="12"/>
      <c r="G113" s="12"/>
      <c r="H113" s="14">
        <v>10</v>
      </c>
      <c r="I113" s="15">
        <f t="shared" si="18"/>
        <v>0.4</v>
      </c>
      <c r="J113" s="12">
        <f t="shared" si="15"/>
        <v>10</v>
      </c>
      <c r="K113" s="19">
        <f t="shared" si="15"/>
        <v>0.4</v>
      </c>
      <c r="L113" s="12"/>
    </row>
    <row r="114" s="2" customFormat="1" ht="23.25" customHeight="1" spans="1:12">
      <c r="A114" s="17"/>
      <c r="B114" s="12" t="s">
        <v>197</v>
      </c>
      <c r="C114" s="12" t="s">
        <v>198</v>
      </c>
      <c r="D114" s="12"/>
      <c r="E114" s="12"/>
      <c r="F114" s="12"/>
      <c r="G114" s="12"/>
      <c r="H114" s="14">
        <v>30</v>
      </c>
      <c r="I114" s="15">
        <f t="shared" si="18"/>
        <v>1.2</v>
      </c>
      <c r="J114" s="12">
        <f t="shared" si="15"/>
        <v>30</v>
      </c>
      <c r="K114" s="19">
        <f t="shared" si="15"/>
        <v>1.2</v>
      </c>
      <c r="L114" s="12"/>
    </row>
    <row r="115" s="2" customFormat="1" ht="23.25" customHeight="1" spans="1:12">
      <c r="A115" s="17"/>
      <c r="B115" s="12" t="s">
        <v>199</v>
      </c>
      <c r="C115" s="12" t="s">
        <v>200</v>
      </c>
      <c r="D115" s="12">
        <v>2</v>
      </c>
      <c r="E115" s="12">
        <f>SUM(D115*0.05)</f>
        <v>0.1</v>
      </c>
      <c r="F115" s="12"/>
      <c r="G115" s="12"/>
      <c r="H115" s="14">
        <v>10</v>
      </c>
      <c r="I115" s="15">
        <f t="shared" si="18"/>
        <v>0.4</v>
      </c>
      <c r="J115" s="12">
        <f t="shared" ref="J115:K126" si="19">SUM(D115,F115,H115)</f>
        <v>12</v>
      </c>
      <c r="K115" s="19">
        <f t="shared" si="19"/>
        <v>0.5</v>
      </c>
      <c r="L115" s="12"/>
    </row>
    <row r="116" s="6" customFormat="1" ht="23.25" customHeight="1" spans="1:12">
      <c r="A116" s="18"/>
      <c r="B116" s="22" t="s">
        <v>201</v>
      </c>
      <c r="C116" s="22"/>
      <c r="D116" s="23"/>
      <c r="E116" s="23"/>
      <c r="F116" s="23"/>
      <c r="G116" s="23"/>
      <c r="H116" s="23">
        <v>100</v>
      </c>
      <c r="I116" s="23">
        <f t="shared" si="18"/>
        <v>4</v>
      </c>
      <c r="J116" s="12">
        <f t="shared" si="19"/>
        <v>100</v>
      </c>
      <c r="K116" s="19">
        <f t="shared" si="19"/>
        <v>4</v>
      </c>
      <c r="L116" s="23"/>
    </row>
    <row r="117" s="2" customFormat="1" ht="23.25" customHeight="1" spans="1:12">
      <c r="A117" s="12" t="s">
        <v>202</v>
      </c>
      <c r="B117" s="12" t="s">
        <v>14</v>
      </c>
      <c r="C117" s="12"/>
      <c r="D117" s="12">
        <f t="shared" ref="D117:I117" si="20">SUM(D118:D120)</f>
        <v>2</v>
      </c>
      <c r="E117" s="12">
        <f t="shared" si="20"/>
        <v>0.1</v>
      </c>
      <c r="F117" s="12">
        <f t="shared" si="20"/>
        <v>20</v>
      </c>
      <c r="G117" s="12">
        <f t="shared" si="20"/>
        <v>0.8</v>
      </c>
      <c r="H117" s="14">
        <f t="shared" si="20"/>
        <v>30</v>
      </c>
      <c r="I117" s="15">
        <f t="shared" si="20"/>
        <v>1.2</v>
      </c>
      <c r="J117" s="12">
        <f t="shared" si="19"/>
        <v>52</v>
      </c>
      <c r="K117" s="19">
        <f t="shared" si="19"/>
        <v>2.1</v>
      </c>
      <c r="L117" s="12"/>
    </row>
    <row r="118" s="2" customFormat="1" ht="23.25" customHeight="1" spans="1:12">
      <c r="A118" s="12"/>
      <c r="B118" s="12" t="s">
        <v>203</v>
      </c>
      <c r="C118" s="12" t="s">
        <v>204</v>
      </c>
      <c r="D118" s="12">
        <v>2</v>
      </c>
      <c r="E118" s="12">
        <f>SUM(D118*0.05)</f>
        <v>0.1</v>
      </c>
      <c r="F118" s="12">
        <v>20</v>
      </c>
      <c r="G118" s="12">
        <f>SUM(F118*0.08/12*6)</f>
        <v>0.8</v>
      </c>
      <c r="H118" s="12"/>
      <c r="I118" s="12"/>
      <c r="J118" s="12">
        <f t="shared" si="19"/>
        <v>22</v>
      </c>
      <c r="K118" s="19">
        <f t="shared" si="19"/>
        <v>0.9</v>
      </c>
      <c r="L118" s="12" t="s">
        <v>19</v>
      </c>
    </row>
    <row r="119" s="2" customFormat="1" ht="23.25" customHeight="1" spans="1:12">
      <c r="A119" s="12"/>
      <c r="B119" s="13" t="s">
        <v>205</v>
      </c>
      <c r="C119" s="12" t="s">
        <v>206</v>
      </c>
      <c r="D119" s="12"/>
      <c r="E119" s="12"/>
      <c r="F119" s="12"/>
      <c r="G119" s="12"/>
      <c r="H119" s="14">
        <v>20</v>
      </c>
      <c r="I119" s="15">
        <f>0.04*SUM(H119)</f>
        <v>0.8</v>
      </c>
      <c r="J119" s="12">
        <f t="shared" si="19"/>
        <v>20</v>
      </c>
      <c r="K119" s="19">
        <f t="shared" si="19"/>
        <v>0.8</v>
      </c>
      <c r="L119" s="12"/>
    </row>
    <row r="120" s="2" customFormat="1" ht="36.75" customHeight="1" spans="1:12">
      <c r="A120" s="12" t="s">
        <v>202</v>
      </c>
      <c r="B120" s="13" t="s">
        <v>207</v>
      </c>
      <c r="C120" s="12" t="s">
        <v>208</v>
      </c>
      <c r="D120" s="12"/>
      <c r="E120" s="12"/>
      <c r="F120" s="12"/>
      <c r="G120" s="12"/>
      <c r="H120" s="14">
        <v>10</v>
      </c>
      <c r="I120" s="15">
        <f>0.04*SUM(H120)</f>
        <v>0.4</v>
      </c>
      <c r="J120" s="12">
        <f t="shared" si="19"/>
        <v>10</v>
      </c>
      <c r="K120" s="19">
        <f t="shared" si="19"/>
        <v>0.4</v>
      </c>
      <c r="L120" s="12"/>
    </row>
    <row r="121" s="2" customFormat="1" ht="23.25" customHeight="1" spans="1:12">
      <c r="A121" s="12" t="s">
        <v>209</v>
      </c>
      <c r="B121" s="13" t="s">
        <v>14</v>
      </c>
      <c r="C121" s="12"/>
      <c r="D121" s="12">
        <f t="shared" ref="D121:I121" si="21">SUM(D122:D124)</f>
        <v>0</v>
      </c>
      <c r="E121" s="12">
        <f t="shared" si="21"/>
        <v>0</v>
      </c>
      <c r="F121" s="12">
        <f t="shared" si="21"/>
        <v>30</v>
      </c>
      <c r="G121" s="12">
        <f t="shared" si="21"/>
        <v>1.2</v>
      </c>
      <c r="H121" s="14">
        <f t="shared" si="21"/>
        <v>160</v>
      </c>
      <c r="I121" s="15">
        <f t="shared" si="21"/>
        <v>6.4</v>
      </c>
      <c r="J121" s="12">
        <f t="shared" si="19"/>
        <v>190</v>
      </c>
      <c r="K121" s="19">
        <f t="shared" si="19"/>
        <v>7.6</v>
      </c>
      <c r="L121" s="12"/>
    </row>
    <row r="122" s="2" customFormat="1" ht="23.25" customHeight="1" spans="1:12">
      <c r="A122" s="12"/>
      <c r="B122" s="12" t="s">
        <v>36</v>
      </c>
      <c r="C122" s="12" t="s">
        <v>210</v>
      </c>
      <c r="D122" s="12"/>
      <c r="E122" s="12"/>
      <c r="F122" s="12">
        <v>30</v>
      </c>
      <c r="G122" s="12">
        <f>SUM(F122*0.08/12*6)</f>
        <v>1.2</v>
      </c>
      <c r="H122" s="12"/>
      <c r="I122" s="12"/>
      <c r="J122" s="12">
        <f t="shared" si="19"/>
        <v>30</v>
      </c>
      <c r="K122" s="19">
        <f t="shared" si="19"/>
        <v>1.2</v>
      </c>
      <c r="L122" s="12" t="s">
        <v>19</v>
      </c>
    </row>
    <row r="123" s="2" customFormat="1" ht="23.25" customHeight="1" spans="1:12">
      <c r="A123" s="12"/>
      <c r="B123" s="12" t="s">
        <v>211</v>
      </c>
      <c r="C123" s="13" t="s">
        <v>212</v>
      </c>
      <c r="D123" s="12"/>
      <c r="E123" s="12"/>
      <c r="F123" s="12"/>
      <c r="G123" s="12"/>
      <c r="H123" s="15">
        <v>80</v>
      </c>
      <c r="I123" s="15">
        <f>0.04*SUM(H123)</f>
        <v>3.2</v>
      </c>
      <c r="J123" s="12">
        <f t="shared" si="19"/>
        <v>80</v>
      </c>
      <c r="K123" s="19">
        <f t="shared" si="19"/>
        <v>3.2</v>
      </c>
      <c r="L123" s="12"/>
    </row>
    <row r="124" s="2" customFormat="1" ht="23.25" customHeight="1" spans="1:12">
      <c r="A124" s="12"/>
      <c r="B124" s="12"/>
      <c r="C124" s="13" t="s">
        <v>213</v>
      </c>
      <c r="D124" s="12"/>
      <c r="E124" s="12"/>
      <c r="F124" s="12"/>
      <c r="G124" s="12"/>
      <c r="H124" s="15">
        <v>80</v>
      </c>
      <c r="I124" s="15">
        <f>0.04*SUM(H124)</f>
        <v>3.2</v>
      </c>
      <c r="J124" s="12">
        <f t="shared" si="19"/>
        <v>80</v>
      </c>
      <c r="K124" s="19">
        <f t="shared" si="19"/>
        <v>3.2</v>
      </c>
      <c r="L124" s="12"/>
    </row>
    <row r="125" s="2" customFormat="1" ht="23.25" customHeight="1" spans="1:12">
      <c r="A125" s="12" t="s">
        <v>214</v>
      </c>
      <c r="B125" s="14" t="s">
        <v>215</v>
      </c>
      <c r="C125" s="12" t="s">
        <v>216</v>
      </c>
      <c r="D125" s="12"/>
      <c r="E125" s="12"/>
      <c r="F125" s="12">
        <v>30</v>
      </c>
      <c r="G125" s="12">
        <f>SUM(F125*0.08/12*6)</f>
        <v>1.2</v>
      </c>
      <c r="H125" s="12"/>
      <c r="I125" s="12"/>
      <c r="J125" s="12">
        <f t="shared" si="19"/>
        <v>30</v>
      </c>
      <c r="K125" s="19">
        <f t="shared" si="19"/>
        <v>1.2</v>
      </c>
      <c r="L125" s="12"/>
    </row>
    <row r="126" s="1" customFormat="1" ht="23.25" customHeight="1" spans="1:12">
      <c r="A126" s="12"/>
      <c r="B126" s="12" t="s">
        <v>217</v>
      </c>
      <c r="C126" s="12">
        <v>54</v>
      </c>
      <c r="D126" s="12">
        <f t="shared" ref="D126:I126" si="22">SUM(D3:D124)/2+D125</f>
        <v>232.35</v>
      </c>
      <c r="E126" s="12">
        <f t="shared" si="22"/>
        <v>11.6175</v>
      </c>
      <c r="F126" s="12">
        <f t="shared" si="22"/>
        <v>1310.7361</v>
      </c>
      <c r="G126" s="12">
        <f t="shared" si="22"/>
        <v>52.429444</v>
      </c>
      <c r="H126" s="12">
        <f t="shared" si="22"/>
        <v>2014</v>
      </c>
      <c r="I126" s="12">
        <f t="shared" si="22"/>
        <v>80.56</v>
      </c>
      <c r="J126" s="12">
        <f t="shared" si="19"/>
        <v>3557.0861</v>
      </c>
      <c r="K126" s="19">
        <f>SUM(E126,G126,I126)</f>
        <v>144.606944</v>
      </c>
      <c r="L126" s="12"/>
    </row>
    <row r="127" s="1" customFormat="1" ht="23.25" customHeight="1" spans="1:12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8"/>
      <c r="L127" s="24"/>
    </row>
    <row r="128" ht="32.45" customHeight="1" spans="1:12">
      <c r="A128" s="25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6:6">
      <c r="F129" s="29"/>
    </row>
    <row r="130" spans="12:12">
      <c r="L130" s="30"/>
    </row>
    <row r="135" spans="10:10">
      <c r="J135">
        <v>144.606944</v>
      </c>
    </row>
  </sheetData>
  <autoFilter ref="A1:IV135">
    <extLst/>
  </autoFilter>
  <mergeCells count="32">
    <mergeCell ref="A1:L1"/>
    <mergeCell ref="B116:C116"/>
    <mergeCell ref="A128:L128"/>
    <mergeCell ref="A3:A10"/>
    <mergeCell ref="A11:A13"/>
    <mergeCell ref="A14:A18"/>
    <mergeCell ref="A19:A20"/>
    <mergeCell ref="A21:A35"/>
    <mergeCell ref="A37:A38"/>
    <mergeCell ref="A39:A43"/>
    <mergeCell ref="A44:A48"/>
    <mergeCell ref="A49:A54"/>
    <mergeCell ref="A55:A59"/>
    <mergeCell ref="A60:A64"/>
    <mergeCell ref="A65:A73"/>
    <mergeCell ref="A74:A76"/>
    <mergeCell ref="A77:A80"/>
    <mergeCell ref="A81:A85"/>
    <mergeCell ref="A86:A91"/>
    <mergeCell ref="A92:A95"/>
    <mergeCell ref="A96:A100"/>
    <mergeCell ref="A101:A102"/>
    <mergeCell ref="A103:A108"/>
    <mergeCell ref="A109:A116"/>
    <mergeCell ref="A117:A119"/>
    <mergeCell ref="A121:A124"/>
    <mergeCell ref="B53:B54"/>
    <mergeCell ref="B79:B80"/>
    <mergeCell ref="B81:B82"/>
    <mergeCell ref="B83:B85"/>
    <mergeCell ref="B99:B100"/>
    <mergeCell ref="B123:B124"/>
  </mergeCells>
  <pageMargins left="0.388888888888889" right="0.109027777777778" top="0.559027777777778" bottom="0.488888888888889" header="0.509027777777778" footer="0.309027777777778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微软公司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2011-12-12T02:15:00Z</dcterms:created>
  <cp:lastPrinted>2016-11-03T01:33:00Z</cp:lastPrinted>
  <dcterms:modified xsi:type="dcterms:W3CDTF">2019-02-22T08:41:43Z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2052-11.1.0.8415</vt:lpwstr>
  </property>
</Properties>
</file>